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itamarche.intra\DFS\AV2\Z04\PDC\STORICOUTENTI\TINTI\DAT\SLA E MALATTIE RARE ANNO 2023\report per trasparenza\"/>
    </mc:Choice>
  </mc:AlternateContent>
  <bookViews>
    <workbookView xWindow="0" yWindow="0" windowWidth="16380" windowHeight="8190" tabRatio="500" firstSheet="1" activeTab="1"/>
  </bookViews>
  <sheets>
    <sheet name="ASUR RENDICONTAZIONE 2022" sheetId="3" r:id="rId1"/>
    <sheet name="AVENTI DIRITTO 2022" sheetId="10" r:id="rId2"/>
    <sheet name="AV1 SLA" sheetId="1" r:id="rId3"/>
    <sheet name="AV2 SLA" sheetId="4" r:id="rId4"/>
    <sheet name="AV3 SLA" sheetId="5" r:id="rId5"/>
    <sheet name="AV4 SLA" sheetId="6" r:id="rId6"/>
    <sheet name="AV5 SLA" sheetId="7" r:id="rId7"/>
  </sheets>
  <externalReferences>
    <externalReference r:id="rId8"/>
  </externalReferences>
  <definedNames>
    <definedName name="_xlnm.Print_Area" localSheetId="2">'AV1 SLA'!$A$2:$K$17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3" l="1"/>
  <c r="F10" i="3" l="1"/>
  <c r="F8" i="10" l="1"/>
  <c r="G7" i="10" s="1"/>
  <c r="G3" i="10" l="1"/>
  <c r="G6" i="10"/>
  <c r="G4" i="10"/>
  <c r="G5" i="10"/>
  <c r="G18" i="7" l="1"/>
  <c r="G17" i="7"/>
  <c r="G19" i="7" s="1"/>
  <c r="K12" i="7"/>
  <c r="G12" i="7"/>
  <c r="F12" i="7"/>
  <c r="B12" i="7"/>
  <c r="O11" i="7"/>
  <c r="O10" i="7"/>
  <c r="O9" i="7"/>
  <c r="O12" i="7" s="1"/>
  <c r="B4" i="7" s="1"/>
  <c r="O8" i="7"/>
  <c r="N8" i="7"/>
  <c r="N12" i="7" s="1"/>
  <c r="M8" i="7"/>
  <c r="M12" i="7" s="1"/>
  <c r="L8" i="7"/>
  <c r="L12" i="7" s="1"/>
  <c r="K8" i="7"/>
  <c r="J8" i="7"/>
  <c r="J12" i="7" s="1"/>
  <c r="I8" i="7"/>
  <c r="I12" i="7" s="1"/>
  <c r="H8" i="7"/>
  <c r="H12" i="7" s="1"/>
  <c r="G8" i="7"/>
  <c r="E8" i="7"/>
  <c r="E12" i="7" s="1"/>
  <c r="D8" i="7"/>
  <c r="D12" i="7" s="1"/>
  <c r="C8" i="7"/>
  <c r="C12" i="7" s="1"/>
  <c r="O7" i="7"/>
  <c r="E23" i="6" l="1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O18" i="6"/>
  <c r="O17" i="6"/>
  <c r="O16" i="6"/>
  <c r="O15" i="6"/>
  <c r="O14" i="6"/>
  <c r="O13" i="6"/>
  <c r="O12" i="6"/>
  <c r="O11" i="6"/>
  <c r="O10" i="6"/>
  <c r="O9" i="6"/>
  <c r="O8" i="6"/>
  <c r="O7" i="6"/>
  <c r="O19" i="6" l="1"/>
  <c r="B4" i="6" s="1"/>
  <c r="N12" i="5" l="1"/>
  <c r="M12" i="5"/>
  <c r="L12" i="5"/>
  <c r="K12" i="5"/>
  <c r="J12" i="5"/>
  <c r="I12" i="5"/>
  <c r="H12" i="5"/>
  <c r="G12" i="5"/>
  <c r="F12" i="5"/>
  <c r="E12" i="5"/>
  <c r="D12" i="5"/>
  <c r="C12" i="5"/>
  <c r="B12" i="5"/>
  <c r="O9" i="5"/>
  <c r="O8" i="5"/>
  <c r="O7" i="5"/>
  <c r="O12" i="5" s="1"/>
  <c r="E16" i="4" l="1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O10" i="4"/>
  <c r="O9" i="4"/>
  <c r="O8" i="4"/>
  <c r="O7" i="4"/>
  <c r="O12" i="4" s="1"/>
  <c r="B4" i="4" s="1"/>
  <c r="E17" i="1" l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O10" i="1"/>
  <c r="O9" i="1"/>
  <c r="O8" i="1"/>
  <c r="O7" i="1"/>
  <c r="O12" i="1" l="1"/>
  <c r="B4" i="1" s="1"/>
  <c r="J15" i="4"/>
  <c r="J14" i="4"/>
</calcChain>
</file>

<file path=xl/connections.xml><?xml version="1.0" encoding="utf-8"?>
<connections xmlns="http://schemas.openxmlformats.org/spreadsheetml/2006/main">
  <connection id="1" sourceFile="C:\Users\nazzareno.firmani\Documents\SLA 2019\SLA RENDICONATZIONE I e II quadr\AV 2 Rendicontazione SLA I° E II° Quadrimestre 2019.xlsx" keepAlive="1" name="AV 2 Rendicontazione SLA I° E II° Quadrimestre 2019" type="5" refreshedVersion="0" new="1" background="1" saveData="1">
    <dbPr connection="Provider=Microsoft.ACE.OLEDB.12.0;Password=&quot;&quot;;User ID=Admin;Data Source=C:\Users\nazzareno.firmani\Documents\SLA 2019\SLA RENDICONATZIONE I e II quadr\AV 2 Rendicontazione SLA I° E II° Quadrimestre 2019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AV$" commandType="3"/>
  </connection>
  <connection id="2" sourceFile="C:\Users\nazzareno.firmani\Documents\SLA 2019\SLA RENDICONATZIONE I e II quadr\AV 2 Rendicontazione SLA I° E II° Quadrimestre 2019.xlsx" odcFile="C:\Users\nazzareno.firmani\Documents\Origini dati utente\AV 2 Rendicontazione SLA I° E II° Quadrimestre 2019 AV$.odc" keepAlive="1" name="AV 2 Rendicontazione SLA I° E II° Quadrimestre 2019 AV$" type="5" refreshedVersion="0" new="1" background="1">
    <dbPr connection="Provider=Microsoft.ACE.OLEDB.12.0;Password=&quot;&quot;;User ID=Admin;Data Source=C:\Users\nazzareno.firmani\Documents\SLA 2019\SLA RENDICONATZIONE I e II quadr\AV 2 Rendicontazione SLA I° E II° Quadrimestre 2019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AV$" commandType="3"/>
  </connection>
</connections>
</file>

<file path=xl/sharedStrings.xml><?xml version="1.0" encoding="utf-8"?>
<sst xmlns="http://schemas.openxmlformats.org/spreadsheetml/2006/main" count="153" uniqueCount="64">
  <si>
    <t>DISTRETTO</t>
  </si>
  <si>
    <t>N. PAZIENTI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</si>
  <si>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</si>
  <si>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</si>
  <si>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</si>
  <si>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</si>
  <si>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</si>
  <si>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</si>
  <si>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</si>
  <si>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</si>
  <si>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Totale</t>
  </si>
  <si>
    <t xml:space="preserve">TOTALE </t>
  </si>
  <si>
    <t>NUMERO COMPLESSIVO DEI PAZIENTI AMMESSI AI CONTRIBUTI</t>
  </si>
  <si>
    <t>NUMERO DI UTENTI AMMESSI AL CONTRIBUTO</t>
  </si>
  <si>
    <t xml:space="preserve">NUMERO DI UTENTI AMMESSI AL CONTRIBUTO </t>
  </si>
  <si>
    <t>Costi sostenuti Area Vasta 1</t>
  </si>
  <si>
    <t>Costi sostenuti Area Vasta 2</t>
  </si>
  <si>
    <t>Costi sostenuti Area Vasta 3</t>
  </si>
  <si>
    <t>Costi sostenuti Area Vasta 4</t>
  </si>
  <si>
    <t>Costi sostenuti Area Vasta 5</t>
  </si>
  <si>
    <t>AV2</t>
  </si>
  <si>
    <t>AV1</t>
  </si>
  <si>
    <t>AV3</t>
  </si>
  <si>
    <t>AV4</t>
  </si>
  <si>
    <t>AV5</t>
  </si>
  <si>
    <t>ASUR</t>
  </si>
  <si>
    <t>SETTEMBRE</t>
  </si>
  <si>
    <t>OTTOBRE</t>
  </si>
  <si>
    <t>NOVEMBRE</t>
  </si>
  <si>
    <t>DICEMBRE</t>
  </si>
  <si>
    <t xml:space="preserve">Totale Contributi erogati dalle AA.VV. </t>
  </si>
  <si>
    <t xml:space="preserve">Totale contributo residuo </t>
  </si>
  <si>
    <t>numero di utenti ammessi al contributo di € 1000,00</t>
  </si>
  <si>
    <t>numero complessivo dei pazienti ammessi ai contributi</t>
  </si>
  <si>
    <t>se</t>
  </si>
  <si>
    <t>je</t>
  </si>
  <si>
    <t>fa</t>
  </si>
  <si>
    <t>an</t>
  </si>
  <si>
    <t>Distretto di Macerata</t>
  </si>
  <si>
    <t>Distretto di Camerino</t>
  </si>
  <si>
    <t>Pesaro</t>
  </si>
  <si>
    <t>Urbino</t>
  </si>
  <si>
    <t>Fano</t>
  </si>
  <si>
    <t>Fondo per mallattie rare - SLA</t>
  </si>
  <si>
    <t>RENDICONTAZIONE ANNO 2022</t>
  </si>
  <si>
    <t>DGR n.1621/2020  – detremina ASURDG N.108/2020  “Riconoscimento e valorizzazione del lavoro di cura del familiare - caregiver che assiste persone affette da Sclerosi Laterale amiotrofica. Criteri per accedere ai contributi  per l’anno 2022</t>
  </si>
  <si>
    <t>DGR n. 40/2022 – determina ASURDG N.165/2022  “Riconoscimento e valorizzazione del lavoro di cura del familiare - caregiver che assiste persone affette da Sclerosi Laterale amiotrofica. Criteri per accedere ai contributi  per l’anno 2022</t>
  </si>
  <si>
    <t>Distretto di Senigallia</t>
  </si>
  <si>
    <t>Distretto di Jesi</t>
  </si>
  <si>
    <t>Distretto di Ancona</t>
  </si>
  <si>
    <t>Distretto di Fabriano</t>
  </si>
  <si>
    <t xml:space="preserve">RENDICONTAZIONE ANNO 2022 </t>
  </si>
  <si>
    <t>D.G.R.M. N.40/2022 – “Riconoscimento e valorizzazione del lavoro di cura del familiare - caregiver che assiste persone affette da Sclerosi Laterale amiotrofica (SLA). Criteri per accedere ai contributi per l’anno 2022.” Det. 165/ASURDG del 07/03/2022</t>
  </si>
  <si>
    <t>Distretto di Civitanova Marche</t>
  </si>
  <si>
    <t>DGR n.40/2022  – determina ASURDG N.165/2022  “Riconoscimento e valorizzazione del lavoro di cura del familiare - caregiver che assiste persone affette da Sclerosi Laterale amiotrofica. Criteri per accedere ai contributi  per l’anno 2022</t>
  </si>
  <si>
    <t xml:space="preserve">Distretto </t>
  </si>
  <si>
    <t>DGR n.1621/2020  – detremina ASURDG N.108/2020  “Riconoscimento e valorizzazione del lavoro di cura del familiare - caregiver che assiste persone affette da Sclerosi Laterale amiotrofica. Criteri per accedere ai contributi  per l’anno 2020</t>
  </si>
  <si>
    <t>Distretto AP</t>
  </si>
  <si>
    <t>Distretto SBT</t>
  </si>
  <si>
    <t>MESE DI DICEMBRE NON ANCORA PERVENUTO DALL'UFFICIO UMEA</t>
  </si>
  <si>
    <t>Totali</t>
  </si>
  <si>
    <t xml:space="preserve">numero di utenti ammessi al contributo </t>
  </si>
  <si>
    <t>AV 1</t>
  </si>
  <si>
    <t>UTENTI IN CARICO ANNO 2022 - 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</si>
</sst>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</numFmts>
  <fonts count="15" x14ac:knownFonts="1">
    <font>
      <sz val="10"/>
      <name val="Arial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name val="Arial"/>
      <family val="2"/>
      <charset val="1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/>
      <diagonal/>
    </border>
    <border>
      <left style="thin">
        <color rgb="FF666699"/>
      </left>
      <right style="thin">
        <color rgb="FF666699"/>
      </right>
      <top style="medium">
        <color rgb="FF666699"/>
      </top>
      <bottom/>
      <diagonal/>
    </border>
    <border>
      <left style="thin">
        <color rgb="FF666699"/>
      </left>
      <right/>
      <top style="medium">
        <color rgb="FF666699"/>
      </top>
      <bottom/>
      <diagonal/>
    </border>
    <border>
      <left/>
      <right/>
      <top style="medium">
        <color rgb="FF666699"/>
      </top>
      <bottom/>
      <diagonal/>
    </border>
    <border>
      <left style="thin">
        <color rgb="FF666699"/>
      </left>
      <right style="medium">
        <color rgb="FF666699"/>
      </right>
      <top style="medium">
        <color rgb="FF666699"/>
      </top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 style="medium">
        <color rgb="FF666699"/>
      </left>
      <right style="thin">
        <color rgb="FF666699"/>
      </right>
      <top style="thin">
        <color rgb="FF666699"/>
      </top>
      <bottom style="medium">
        <color rgb="FF666699"/>
      </bottom>
      <diagonal/>
    </border>
    <border>
      <left style="thin">
        <color rgb="FF666699"/>
      </left>
      <right style="thin">
        <color rgb="FF666699"/>
      </right>
      <top/>
      <bottom style="medium">
        <color rgb="FF666699"/>
      </bottom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medium">
        <color rgb="FF666699"/>
      </bottom>
      <diagonal/>
    </border>
    <border>
      <left style="thin">
        <color rgb="FF666699"/>
      </left>
      <right/>
      <top/>
      <bottom style="medium">
        <color rgb="FF666699"/>
      </bottom>
      <diagonal/>
    </border>
    <border>
      <left style="thin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666699"/>
      </left>
      <right/>
      <top/>
      <bottom style="medium">
        <color rgb="FF666699"/>
      </bottom>
      <diagonal/>
    </border>
    <border>
      <left/>
      <right style="thin">
        <color rgb="FF666699"/>
      </right>
      <top style="medium">
        <color rgb="FF666699"/>
      </top>
      <bottom/>
      <diagonal/>
    </border>
  </borders>
  <cellStyleXfs count="4">
    <xf numFmtId="0" fontId="0" fillId="0" borderId="0"/>
    <xf numFmtId="165" fontId="2" fillId="0" borderId="0" applyBorder="0" applyProtection="0"/>
    <xf numFmtId="165" fontId="2" fillId="0" borderId="0" applyBorder="0" applyProtection="0"/>
    <xf numFmtId="0" fontId="3" fillId="0" borderId="0"/>
  </cellStyleXfs>
  <cellXfs count="9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4" borderId="0" xfId="0" applyFill="1"/>
    <xf numFmtId="0" fontId="0" fillId="4" borderId="0" xfId="0" applyFill="1" applyBorder="1"/>
    <xf numFmtId="3" fontId="0" fillId="0" borderId="0" xfId="0" applyNumberFormat="1"/>
    <xf numFmtId="0" fontId="8" fillId="4" borderId="11" xfId="0" applyFont="1" applyFill="1" applyBorder="1"/>
    <xf numFmtId="0" fontId="8" fillId="4" borderId="6" xfId="0" applyFont="1" applyFill="1" applyBorder="1"/>
    <xf numFmtId="0" fontId="8" fillId="4" borderId="7" xfId="0" applyFont="1" applyFill="1" applyBorder="1"/>
    <xf numFmtId="4" fontId="8" fillId="4" borderId="7" xfId="0" applyNumberFormat="1" applyFont="1" applyFill="1" applyBorder="1"/>
    <xf numFmtId="0" fontId="8" fillId="4" borderId="0" xfId="0" applyFont="1" applyFill="1" applyBorder="1"/>
    <xf numFmtId="0" fontId="8" fillId="4" borderId="16" xfId="0" applyFont="1" applyFill="1" applyBorder="1"/>
    <xf numFmtId="0" fontId="6" fillId="0" borderId="12" xfId="0" applyFont="1" applyBorder="1"/>
    <xf numFmtId="0" fontId="6" fillId="0" borderId="13" xfId="0" applyFont="1" applyBorder="1"/>
    <xf numFmtId="0" fontId="6" fillId="0" borderId="0" xfId="0" applyFont="1"/>
    <xf numFmtId="0" fontId="6" fillId="0" borderId="0" xfId="0" applyFont="1" applyBorder="1"/>
    <xf numFmtId="0" fontId="9" fillId="0" borderId="0" xfId="0" applyFont="1"/>
    <xf numFmtId="0" fontId="5" fillId="4" borderId="2" xfId="0" applyFont="1" applyFill="1" applyBorder="1"/>
    <xf numFmtId="3" fontId="6" fillId="3" borderId="2" xfId="0" applyNumberFormat="1" applyFont="1" applyFill="1" applyBorder="1"/>
    <xf numFmtId="0" fontId="8" fillId="4" borderId="17" xfId="0" applyFont="1" applyFill="1" applyBorder="1"/>
    <xf numFmtId="3" fontId="2" fillId="0" borderId="2" xfId="0" applyNumberFormat="1" applyFont="1" applyBorder="1"/>
    <xf numFmtId="4" fontId="2" fillId="0" borderId="2" xfId="1" applyNumberFormat="1" applyBorder="1" applyAlignment="1" applyProtection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12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18" xfId="0" applyFont="1" applyBorder="1"/>
    <xf numFmtId="0" fontId="0" fillId="0" borderId="21" xfId="0" applyFont="1" applyBorder="1"/>
    <xf numFmtId="0" fontId="12" fillId="0" borderId="22" xfId="0" applyFont="1" applyBorder="1"/>
    <xf numFmtId="0" fontId="13" fillId="0" borderId="2" xfId="0" applyFont="1" applyBorder="1"/>
    <xf numFmtId="4" fontId="1" fillId="0" borderId="2" xfId="2" applyNumberFormat="1" applyFont="1" applyBorder="1" applyAlignment="1" applyProtection="1"/>
    <xf numFmtId="0" fontId="13" fillId="0" borderId="0" xfId="0" applyFont="1" applyBorder="1"/>
    <xf numFmtId="0" fontId="13" fillId="0" borderId="23" xfId="0" applyFont="1" applyBorder="1"/>
    <xf numFmtId="3" fontId="2" fillId="0" borderId="15" xfId="0" applyNumberFormat="1" applyFont="1" applyBorder="1"/>
    <xf numFmtId="0" fontId="0" fillId="0" borderId="24" xfId="0" applyFont="1" applyBorder="1"/>
    <xf numFmtId="3" fontId="2" fillId="0" borderId="25" xfId="0" applyNumberFormat="1" applyFont="1" applyBorder="1"/>
    <xf numFmtId="4" fontId="0" fillId="0" borderId="26" xfId="2" applyNumberFormat="1" applyFont="1" applyBorder="1" applyAlignment="1" applyProtection="1"/>
    <xf numFmtId="4" fontId="0" fillId="0" borderId="27" xfId="2" applyNumberFormat="1" applyFont="1" applyBorder="1" applyAlignment="1" applyProtection="1"/>
    <xf numFmtId="4" fontId="1" fillId="0" borderId="28" xfId="2" applyNumberFormat="1" applyFont="1" applyBorder="1" applyAlignment="1" applyProtection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3" fontId="0" fillId="2" borderId="1" xfId="0" applyNumberForma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0" xfId="0" applyFont="1" applyBorder="1" applyAlignment="1"/>
    <xf numFmtId="0" fontId="12" fillId="0" borderId="2" xfId="0" applyFont="1" applyBorder="1"/>
    <xf numFmtId="0" fontId="0" fillId="0" borderId="2" xfId="0" applyFont="1" applyBorder="1"/>
    <xf numFmtId="4" fontId="0" fillId="0" borderId="2" xfId="2" applyNumberFormat="1" applyFont="1" applyBorder="1" applyAlignment="1" applyProtection="1"/>
    <xf numFmtId="3" fontId="2" fillId="0" borderId="2" xfId="0" applyNumberFormat="1" applyFont="1" applyFill="1" applyBorder="1"/>
    <xf numFmtId="4" fontId="2" fillId="0" borderId="2" xfId="1" applyNumberFormat="1" applyFill="1" applyBorder="1" applyAlignment="1" applyProtection="1"/>
    <xf numFmtId="4" fontId="2" fillId="0" borderId="2" xfId="1" applyNumberFormat="1" applyFont="1" applyBorder="1" applyAlignment="1" applyProtection="1"/>
    <xf numFmtId="0" fontId="10" fillId="0" borderId="3" xfId="0" applyFont="1" applyBorder="1"/>
    <xf numFmtId="0" fontId="10" fillId="0" borderId="4" xfId="0" applyFont="1" applyBorder="1"/>
    <xf numFmtId="164" fontId="10" fillId="0" borderId="5" xfId="0" applyNumberFormat="1" applyFont="1" applyBorder="1"/>
    <xf numFmtId="3" fontId="10" fillId="2" borderId="1" xfId="0" applyNumberFormat="1" applyFont="1" applyFill="1" applyBorder="1"/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5" xfId="0" applyFont="1" applyBorder="1"/>
    <xf numFmtId="0" fontId="0" fillId="0" borderId="21" xfId="0" applyFont="1" applyFill="1" applyBorder="1"/>
    <xf numFmtId="4" fontId="0" fillId="0" borderId="27" xfId="2" applyNumberFormat="1" applyFont="1" applyFill="1" applyBorder="1" applyAlignment="1" applyProtection="1"/>
    <xf numFmtId="4" fontId="7" fillId="0" borderId="2" xfId="2" applyNumberFormat="1" applyFont="1" applyBorder="1" applyAlignment="1" applyProtection="1"/>
    <xf numFmtId="0" fontId="0" fillId="0" borderId="2" xfId="0" applyBorder="1" applyAlignment="1">
      <alignment horizontal="center"/>
    </xf>
    <xf numFmtId="3" fontId="0" fillId="0" borderId="29" xfId="0" applyNumberForma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4" fontId="6" fillId="3" borderId="2" xfId="0" applyNumberFormat="1" applyFont="1" applyFill="1" applyBorder="1"/>
    <xf numFmtId="0" fontId="14" fillId="4" borderId="14" xfId="0" applyFont="1" applyFill="1" applyBorder="1"/>
    <xf numFmtId="0" fontId="14" fillId="4" borderId="12" xfId="0" applyFont="1" applyFill="1" applyBorder="1"/>
    <xf numFmtId="0" fontId="14" fillId="4" borderId="13" xfId="0" applyFont="1" applyFill="1" applyBorder="1"/>
    <xf numFmtId="4" fontId="14" fillId="4" borderId="7" xfId="0" applyNumberFormat="1" applyFont="1" applyFill="1" applyBorder="1"/>
    <xf numFmtId="0" fontId="14" fillId="4" borderId="11" xfId="0" applyFont="1" applyFill="1" applyBorder="1"/>
    <xf numFmtId="0" fontId="14" fillId="4" borderId="6" xfId="0" applyFont="1" applyFill="1" applyBorder="1"/>
    <xf numFmtId="0" fontId="14" fillId="4" borderId="7" xfId="0" applyFont="1" applyFill="1" applyBorder="1"/>
    <xf numFmtId="0" fontId="0" fillId="0" borderId="30" xfId="0" applyFont="1" applyBorder="1"/>
    <xf numFmtId="3" fontId="2" fillId="0" borderId="7" xfId="0" applyNumberFormat="1" applyFont="1" applyBorder="1"/>
    <xf numFmtId="3" fontId="7" fillId="0" borderId="7" xfId="0" applyNumberFormat="1" applyFont="1" applyBorder="1"/>
    <xf numFmtId="49" fontId="14" fillId="4" borderId="2" xfId="0" applyNumberFormat="1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</cellXfs>
  <cellStyles count="4">
    <cellStyle name="Normale" xfId="0" builtinId="0"/>
    <cellStyle name="Normale 2" xfId="3"/>
    <cellStyle name="Testo descrittivo" xfId="2" builtinId="53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ac782bad9ff0237/Desktop/SLA%20Minori%20Rendicontazione%202022/AV5/SBT/Rendicontazione%20SLA%20%20S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"/>
    </sheetNames>
    <sheetDataSet>
      <sheetData sheetId="0" refreshError="1">
        <row r="8">
          <cell r="B8">
            <v>13</v>
          </cell>
          <cell r="C8">
            <v>10831</v>
          </cell>
          <cell r="D8">
            <v>10831</v>
          </cell>
          <cell r="E8">
            <v>10831</v>
          </cell>
          <cell r="G8">
            <v>10831</v>
          </cell>
          <cell r="H8">
            <v>9998</v>
          </cell>
          <cell r="I8">
            <v>9998</v>
          </cell>
          <cell r="J8">
            <v>9998</v>
          </cell>
          <cell r="K8">
            <v>9998</v>
          </cell>
          <cell r="L8">
            <v>9998</v>
          </cell>
          <cell r="M8">
            <v>9998</v>
          </cell>
          <cell r="N8">
            <v>9998</v>
          </cell>
          <cell r="O8">
            <v>124141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D33" sqref="D33"/>
    </sheetView>
  </sheetViews>
  <sheetFormatPr defaultRowHeight="12.75" x14ac:dyDescent="0.2"/>
  <cols>
    <col min="4" max="4" width="25.5703125" customWidth="1"/>
    <col min="5" max="5" width="25.28515625" customWidth="1"/>
    <col min="6" max="6" width="37.140625" customWidth="1"/>
    <col min="7" max="7" width="15.28515625" customWidth="1"/>
    <col min="9" max="9" width="10.140625" bestFit="1" customWidth="1"/>
  </cols>
  <sheetData>
    <row r="1" spans="1:13" ht="23.25" customHeight="1" x14ac:dyDescent="0.2">
      <c r="A1" s="81" t="s">
        <v>45</v>
      </c>
      <c r="B1" s="81"/>
      <c r="C1" s="81"/>
      <c r="D1" s="81"/>
      <c r="E1" s="81"/>
      <c r="F1" s="81"/>
      <c r="G1" s="3"/>
      <c r="H1" s="3"/>
      <c r="I1" s="3"/>
      <c r="J1" s="3"/>
      <c r="K1" s="3"/>
      <c r="L1" s="3"/>
      <c r="M1" s="3"/>
    </row>
    <row r="2" spans="1:13" s="2" customFormat="1" ht="24" customHeight="1" x14ac:dyDescent="0.2">
      <c r="A2" s="81"/>
      <c r="B2" s="81"/>
      <c r="C2" s="81"/>
      <c r="D2" s="81"/>
      <c r="E2" s="81"/>
      <c r="F2" s="81"/>
      <c r="G2" s="4"/>
      <c r="H2" s="4"/>
      <c r="I2" s="4"/>
      <c r="J2" s="3"/>
      <c r="K2" s="4"/>
      <c r="L2" s="4"/>
      <c r="M2" s="4"/>
    </row>
    <row r="3" spans="1:13" ht="15" customHeight="1" x14ac:dyDescent="0.25">
      <c r="A3" s="6" t="s">
        <v>43</v>
      </c>
      <c r="B3" s="7"/>
      <c r="C3" s="7"/>
      <c r="D3" s="7"/>
      <c r="E3" s="8"/>
      <c r="F3" s="9">
        <v>1350000</v>
      </c>
      <c r="G3" s="3"/>
      <c r="H3" s="3"/>
      <c r="I3" s="3"/>
      <c r="J3" s="3"/>
      <c r="K3" s="3"/>
      <c r="L3" s="3"/>
      <c r="M3" s="3"/>
    </row>
    <row r="4" spans="1:13" ht="15.75" x14ac:dyDescent="0.25">
      <c r="A4" s="19" t="s">
        <v>15</v>
      </c>
      <c r="B4" s="10"/>
      <c r="C4" s="10"/>
      <c r="D4" s="10"/>
      <c r="E4" s="11"/>
      <c r="F4" s="9">
        <v>277198.83333333302</v>
      </c>
      <c r="G4" s="3"/>
      <c r="H4" s="3"/>
      <c r="I4" s="3"/>
      <c r="J4" s="3"/>
      <c r="K4" s="3"/>
      <c r="L4" s="3"/>
      <c r="M4" s="3"/>
    </row>
    <row r="5" spans="1:13" ht="15.75" x14ac:dyDescent="0.25">
      <c r="A5" s="6" t="s">
        <v>16</v>
      </c>
      <c r="B5" s="7"/>
      <c r="C5" s="7"/>
      <c r="D5" s="7"/>
      <c r="E5" s="8"/>
      <c r="F5" s="9">
        <v>334833.28000000003</v>
      </c>
      <c r="G5" s="3"/>
      <c r="H5" s="3"/>
      <c r="I5" s="3"/>
      <c r="J5" s="3"/>
      <c r="K5" s="3"/>
      <c r="L5" s="3"/>
      <c r="M5" s="3"/>
    </row>
    <row r="6" spans="1:13" ht="15.75" x14ac:dyDescent="0.25">
      <c r="A6" s="6" t="s">
        <v>17</v>
      </c>
      <c r="B6" s="7"/>
      <c r="C6" s="7"/>
      <c r="D6" s="7"/>
      <c r="E6" s="8"/>
      <c r="F6" s="9">
        <v>226307.78</v>
      </c>
      <c r="G6" s="3"/>
      <c r="H6" s="3"/>
      <c r="I6" s="3"/>
      <c r="J6" s="3"/>
      <c r="K6" s="3"/>
      <c r="L6" s="3"/>
      <c r="M6" s="3"/>
    </row>
    <row r="7" spans="1:13" ht="15.75" x14ac:dyDescent="0.25">
      <c r="A7" s="6" t="s">
        <v>18</v>
      </c>
      <c r="B7" s="7"/>
      <c r="C7" s="7"/>
      <c r="D7" s="7"/>
      <c r="E7" s="8"/>
      <c r="F7" s="9">
        <v>220773</v>
      </c>
      <c r="G7" s="3"/>
      <c r="H7" s="3"/>
      <c r="I7" s="3"/>
      <c r="J7" s="3"/>
      <c r="K7" s="3"/>
      <c r="L7" s="3"/>
      <c r="M7" s="3"/>
    </row>
    <row r="8" spans="1:13" ht="15.75" x14ac:dyDescent="0.25">
      <c r="A8" s="6" t="s">
        <v>19</v>
      </c>
      <c r="B8" s="7"/>
      <c r="C8" s="7"/>
      <c r="D8" s="7"/>
      <c r="E8" s="8"/>
      <c r="F8" s="9">
        <v>191296</v>
      </c>
      <c r="G8" s="3"/>
      <c r="H8" s="3"/>
      <c r="I8" s="3"/>
      <c r="J8" s="3"/>
      <c r="K8" s="3"/>
      <c r="L8" s="3"/>
      <c r="M8" s="3"/>
    </row>
    <row r="9" spans="1:13" ht="15.75" x14ac:dyDescent="0.25">
      <c r="A9" s="71" t="s">
        <v>30</v>
      </c>
      <c r="B9" s="72"/>
      <c r="C9" s="72"/>
      <c r="D9" s="72"/>
      <c r="E9" s="73"/>
      <c r="F9" s="74">
        <f>SUM(F4:F8)</f>
        <v>1250408.8933333331</v>
      </c>
      <c r="G9" s="3"/>
      <c r="H9" s="3"/>
      <c r="I9" s="3"/>
      <c r="J9" s="3"/>
      <c r="K9" s="3"/>
      <c r="L9" s="3"/>
      <c r="M9" s="3"/>
    </row>
    <row r="10" spans="1:13" ht="15.75" x14ac:dyDescent="0.25">
      <c r="A10" s="75" t="s">
        <v>31</v>
      </c>
      <c r="B10" s="76"/>
      <c r="C10" s="76"/>
      <c r="D10" s="76"/>
      <c r="E10" s="77"/>
      <c r="F10" s="74">
        <f>F3-F9</f>
        <v>99591.106666666921</v>
      </c>
      <c r="G10" s="3"/>
      <c r="H10" s="3"/>
      <c r="I10" s="3"/>
      <c r="J10" s="3"/>
      <c r="K10" s="3"/>
      <c r="L10" s="3"/>
      <c r="M10" s="3"/>
    </row>
    <row r="11" spans="1:13" x14ac:dyDescent="0.2">
      <c r="A11" s="12"/>
      <c r="B11" s="12"/>
      <c r="C11" s="12"/>
      <c r="D11" s="12"/>
      <c r="E11" s="13"/>
      <c r="F11" s="12"/>
      <c r="J11" s="3"/>
    </row>
    <row r="12" spans="1:13" x14ac:dyDescent="0.2">
      <c r="J12" s="3"/>
    </row>
    <row r="13" spans="1:13" x14ac:dyDescent="0.2">
      <c r="J13" s="3"/>
    </row>
  </sheetData>
  <mergeCells count="1">
    <mergeCell ref="A1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workbookViewId="0">
      <selection activeCell="E33" sqref="E33"/>
    </sheetView>
  </sheetViews>
  <sheetFormatPr defaultRowHeight="12.75" x14ac:dyDescent="0.2"/>
  <cols>
    <col min="1" max="1" width="6.5703125" customWidth="1"/>
    <col min="4" max="4" width="25.5703125" customWidth="1"/>
    <col min="5" max="5" width="28" customWidth="1"/>
    <col min="6" max="6" width="23" customWidth="1"/>
    <col min="7" max="7" width="14.7109375" customWidth="1"/>
  </cols>
  <sheetData>
    <row r="1" spans="1:8" ht="15" customHeight="1" x14ac:dyDescent="0.2"/>
    <row r="2" spans="1:8" ht="15" x14ac:dyDescent="0.25">
      <c r="A2" s="83" t="s">
        <v>63</v>
      </c>
      <c r="B2" s="84"/>
      <c r="C2" s="84"/>
      <c r="D2" s="84"/>
      <c r="E2" s="84"/>
      <c r="F2" s="85"/>
    </row>
    <row r="3" spans="1:8" ht="15" x14ac:dyDescent="0.25">
      <c r="A3" s="17" t="s">
        <v>21</v>
      </c>
      <c r="B3" s="82" t="s">
        <v>33</v>
      </c>
      <c r="C3" s="82"/>
      <c r="D3" s="82"/>
      <c r="E3" s="82"/>
      <c r="F3" s="18">
        <v>38</v>
      </c>
      <c r="G3" s="70">
        <f t="shared" ref="G3:G6" si="0">($G$8/$F$8)*F3</f>
        <v>24735.046100217925</v>
      </c>
    </row>
    <row r="4" spans="1:8" ht="15" x14ac:dyDescent="0.25">
      <c r="A4" s="17" t="s">
        <v>20</v>
      </c>
      <c r="B4" s="82" t="s">
        <v>33</v>
      </c>
      <c r="C4" s="82"/>
      <c r="D4" s="82"/>
      <c r="E4" s="82"/>
      <c r="F4" s="18">
        <v>38</v>
      </c>
      <c r="G4" s="70">
        <f t="shared" si="0"/>
        <v>24735.046100217925</v>
      </c>
    </row>
    <row r="5" spans="1:8" ht="15" x14ac:dyDescent="0.25">
      <c r="A5" s="17" t="s">
        <v>22</v>
      </c>
      <c r="B5" s="82" t="s">
        <v>61</v>
      </c>
      <c r="C5" s="82"/>
      <c r="D5" s="82"/>
      <c r="E5" s="82"/>
      <c r="F5" s="18">
        <v>28</v>
      </c>
      <c r="G5" s="70">
        <f t="shared" si="0"/>
        <v>18225.823442265839</v>
      </c>
    </row>
    <row r="6" spans="1:8" ht="15" x14ac:dyDescent="0.25">
      <c r="A6" s="17" t="s">
        <v>23</v>
      </c>
      <c r="B6" s="82" t="s">
        <v>33</v>
      </c>
      <c r="C6" s="82"/>
      <c r="D6" s="82"/>
      <c r="E6" s="82"/>
      <c r="F6" s="18">
        <v>29</v>
      </c>
      <c r="G6" s="70">
        <f t="shared" si="0"/>
        <v>18876.745708061047</v>
      </c>
    </row>
    <row r="7" spans="1:8" ht="15" x14ac:dyDescent="0.25">
      <c r="A7" s="17" t="s">
        <v>24</v>
      </c>
      <c r="B7" s="82" t="s">
        <v>32</v>
      </c>
      <c r="C7" s="82"/>
      <c r="D7" s="82"/>
      <c r="E7" s="82"/>
      <c r="F7" s="18">
        <v>20</v>
      </c>
      <c r="G7" s="70">
        <f>($G$8/$F$8)*F7</f>
        <v>13018.445315904171</v>
      </c>
    </row>
    <row r="8" spans="1:8" ht="15" x14ac:dyDescent="0.25">
      <c r="A8" s="17" t="s">
        <v>25</v>
      </c>
      <c r="B8" s="82" t="s">
        <v>33</v>
      </c>
      <c r="C8" s="82"/>
      <c r="D8" s="82"/>
      <c r="E8" s="82"/>
      <c r="F8" s="18">
        <f>SUM(F3:F7)</f>
        <v>153</v>
      </c>
      <c r="G8" s="70">
        <v>99591.106666666907</v>
      </c>
      <c r="H8" s="5"/>
    </row>
  </sheetData>
  <mergeCells count="7">
    <mergeCell ref="B5:E5"/>
    <mergeCell ref="B8:E8"/>
    <mergeCell ref="A2:F2"/>
    <mergeCell ref="B4:E4"/>
    <mergeCell ref="B3:E3"/>
    <mergeCell ref="B6:E6"/>
    <mergeCell ref="B7:E7"/>
  </mergeCells>
  <pageMargins left="1" right="1" top="1" bottom="1" header="0.5" footer="0.5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7"/>
  <sheetViews>
    <sheetView zoomScaleNormal="100" workbookViewId="0">
      <selection activeCell="G21" sqref="G21"/>
    </sheetView>
  </sheetViews>
  <sheetFormatPr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5" max="5" width="11.5703125"/>
    <col min="6" max="6" width="11.85546875" customWidth="1"/>
    <col min="7" max="7" width="12.140625" customWidth="1"/>
    <col min="8" max="10" width="11.85546875" customWidth="1"/>
    <col min="11" max="11" width="18.140625" customWidth="1"/>
    <col min="12" max="12" width="13.28515625" customWidth="1"/>
    <col min="13" max="13" width="13" customWidth="1"/>
    <col min="14" max="14" width="20" customWidth="1"/>
    <col min="15" max="15" width="14.28515625" customWidth="1"/>
    <col min="16" max="1020" width="9" customWidth="1"/>
  </cols>
  <sheetData>
    <row r="1" spans="1:15" x14ac:dyDescent="0.2">
      <c r="A1" s="48" t="s">
        <v>44</v>
      </c>
      <c r="B1" s="48"/>
      <c r="C1" s="4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.75" customHeight="1" x14ac:dyDescent="0.2">
      <c r="A2" s="86" t="s">
        <v>45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3.5" thickBot="1" x14ac:dyDescent="0.25"/>
    <row r="4" spans="1:15" ht="13.5" thickBot="1" x14ac:dyDescent="0.25">
      <c r="A4" s="22" t="s">
        <v>62</v>
      </c>
      <c r="B4" s="23">
        <f>O12</f>
        <v>277198.83333333337</v>
      </c>
    </row>
    <row r="5" spans="1:15" ht="13.5" thickBot="1" x14ac:dyDescent="0.25"/>
    <row r="6" spans="1:15" x14ac:dyDescent="0.2">
      <c r="A6" s="24" t="s">
        <v>0</v>
      </c>
      <c r="B6" s="25" t="s">
        <v>1</v>
      </c>
      <c r="C6" s="25" t="s">
        <v>2</v>
      </c>
      <c r="D6" s="25" t="s">
        <v>3</v>
      </c>
      <c r="E6" s="25" t="s">
        <v>4</v>
      </c>
      <c r="F6" s="25" t="s">
        <v>5</v>
      </c>
      <c r="G6" s="25" t="s">
        <v>6</v>
      </c>
      <c r="H6" s="25" t="s">
        <v>7</v>
      </c>
      <c r="I6" s="26" t="s">
        <v>8</v>
      </c>
      <c r="J6" s="27" t="s">
        <v>9</v>
      </c>
      <c r="K6" s="28" t="s">
        <v>26</v>
      </c>
      <c r="L6" s="28" t="s">
        <v>27</v>
      </c>
      <c r="M6" s="28" t="s">
        <v>28</v>
      </c>
      <c r="N6" s="28" t="s">
        <v>29</v>
      </c>
      <c r="O6" s="29" t="s">
        <v>10</v>
      </c>
    </row>
    <row r="7" spans="1:15" x14ac:dyDescent="0.2">
      <c r="A7" s="30" t="s">
        <v>40</v>
      </c>
      <c r="B7" s="20">
        <v>18</v>
      </c>
      <c r="C7" s="21">
        <v>7497</v>
      </c>
      <c r="D7" s="21">
        <v>8330</v>
      </c>
      <c r="E7" s="21">
        <v>9163</v>
      </c>
      <c r="F7" s="21">
        <v>10829</v>
      </c>
      <c r="G7" s="21">
        <v>10996</v>
      </c>
      <c r="H7" s="21">
        <v>10440</v>
      </c>
      <c r="I7" s="21">
        <v>10163</v>
      </c>
      <c r="J7" s="21">
        <v>10163</v>
      </c>
      <c r="K7" s="21">
        <v>10163</v>
      </c>
      <c r="L7" s="21">
        <v>10377</v>
      </c>
      <c r="M7" s="21">
        <v>11829</v>
      </c>
      <c r="N7" s="21">
        <v>12662</v>
      </c>
      <c r="O7" s="31">
        <f>SUM(C7:N7)</f>
        <v>122612</v>
      </c>
    </row>
    <row r="8" spans="1:15" x14ac:dyDescent="0.2">
      <c r="A8" s="30" t="s">
        <v>41</v>
      </c>
      <c r="B8" s="20">
        <v>3</v>
      </c>
      <c r="C8" s="21">
        <v>1833</v>
      </c>
      <c r="D8" s="21">
        <v>1833</v>
      </c>
      <c r="E8" s="21">
        <v>1833</v>
      </c>
      <c r="F8" s="21">
        <v>1833</v>
      </c>
      <c r="G8" s="21">
        <v>1833</v>
      </c>
      <c r="H8" s="21">
        <v>1833</v>
      </c>
      <c r="I8" s="21">
        <v>1833</v>
      </c>
      <c r="J8" s="21">
        <v>1833</v>
      </c>
      <c r="K8" s="21">
        <v>2666</v>
      </c>
      <c r="L8" s="21">
        <v>2666</v>
      </c>
      <c r="M8" s="21">
        <v>1833</v>
      </c>
      <c r="N8" s="21">
        <v>1833</v>
      </c>
      <c r="O8" s="31">
        <f t="shared" ref="O8:O11" si="0">SUM(C8:N8)</f>
        <v>23662</v>
      </c>
    </row>
    <row r="9" spans="1:15" x14ac:dyDescent="0.2">
      <c r="A9" s="30" t="s">
        <v>42</v>
      </c>
      <c r="B9" s="20">
        <v>17</v>
      </c>
      <c r="C9" s="21">
        <v>12745.5</v>
      </c>
      <c r="D9" s="21">
        <v>9607.6666666666679</v>
      </c>
      <c r="E9" s="21">
        <v>9607.6666666666679</v>
      </c>
      <c r="F9" s="21">
        <v>9330</v>
      </c>
      <c r="G9" s="21">
        <v>10996</v>
      </c>
      <c r="H9" s="21">
        <v>10996</v>
      </c>
      <c r="I9" s="21">
        <v>11829</v>
      </c>
      <c r="J9" s="21">
        <v>11829</v>
      </c>
      <c r="K9" s="21">
        <v>11829</v>
      </c>
      <c r="L9" s="21">
        <v>10163</v>
      </c>
      <c r="M9" s="21">
        <v>10996</v>
      </c>
      <c r="N9" s="21">
        <v>10996</v>
      </c>
      <c r="O9" s="31">
        <f t="shared" si="0"/>
        <v>130924.83333333334</v>
      </c>
    </row>
    <row r="10" spans="1:15" x14ac:dyDescent="0.2">
      <c r="A10" s="32"/>
      <c r="B10" s="20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31">
        <f t="shared" si="0"/>
        <v>0</v>
      </c>
    </row>
    <row r="11" spans="1:15" x14ac:dyDescent="0.2">
      <c r="A11" s="33"/>
      <c r="B11" s="34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31">
        <f t="shared" si="0"/>
        <v>0</v>
      </c>
    </row>
    <row r="12" spans="1:15" ht="13.5" thickBot="1" x14ac:dyDescent="0.25">
      <c r="A12" s="35" t="s">
        <v>11</v>
      </c>
      <c r="B12" s="36">
        <f>SUM(B7:B11)</f>
        <v>38</v>
      </c>
      <c r="C12" s="37">
        <f t="shared" ref="C12:M12" si="1">SUM(C7:C11)</f>
        <v>22075.5</v>
      </c>
      <c r="D12" s="37">
        <f t="shared" si="1"/>
        <v>19770.666666666668</v>
      </c>
      <c r="E12" s="37">
        <f t="shared" si="1"/>
        <v>20603.666666666668</v>
      </c>
      <c r="F12" s="37">
        <f t="shared" si="1"/>
        <v>21992</v>
      </c>
      <c r="G12" s="37">
        <f t="shared" si="1"/>
        <v>23825</v>
      </c>
      <c r="H12" s="37">
        <f t="shared" si="1"/>
        <v>23269</v>
      </c>
      <c r="I12" s="37">
        <f t="shared" si="1"/>
        <v>23825</v>
      </c>
      <c r="J12" s="37">
        <f t="shared" si="1"/>
        <v>23825</v>
      </c>
      <c r="K12" s="38">
        <f t="shared" si="1"/>
        <v>24658</v>
      </c>
      <c r="L12" s="38">
        <f t="shared" si="1"/>
        <v>23206</v>
      </c>
      <c r="M12" s="38">
        <f t="shared" si="1"/>
        <v>24658</v>
      </c>
      <c r="N12" s="38">
        <f>SUM(N7:N11)</f>
        <v>25491</v>
      </c>
      <c r="O12" s="39">
        <f>SUM(O7:O11)</f>
        <v>277198.83333333337</v>
      </c>
    </row>
    <row r="13" spans="1:15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ht="13.5" thickBo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 ht="13.5" thickBot="1" x14ac:dyDescent="0.25">
      <c r="A15" s="40" t="s">
        <v>13</v>
      </c>
      <c r="B15" s="41"/>
      <c r="C15" s="41"/>
      <c r="D15" s="42">
        <v>1000</v>
      </c>
      <c r="E15" s="43">
        <v>3</v>
      </c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 ht="13.5" thickBot="1" x14ac:dyDescent="0.25">
      <c r="A16" s="40" t="s">
        <v>14</v>
      </c>
      <c r="B16" s="41"/>
      <c r="C16" s="41"/>
      <c r="D16" s="42">
        <v>833</v>
      </c>
      <c r="E16" s="43">
        <v>35</v>
      </c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1:15" ht="14.25" customHeight="1" thickBot="1" x14ac:dyDescent="0.25">
      <c r="A17" s="44" t="s">
        <v>12</v>
      </c>
      <c r="B17" s="45"/>
      <c r="C17" s="46"/>
      <c r="D17" s="47"/>
      <c r="E17" s="43">
        <f>SUM(E15:E16)</f>
        <v>38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mergeCells count="1">
    <mergeCell ref="A2:O2"/>
  </mergeCells>
  <pageMargins left="0.75" right="0.75" top="1" bottom="1" header="0.51180555555555496" footer="0.51180555555555496"/>
  <pageSetup paperSize="9" scale="87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9"/>
  <sheetViews>
    <sheetView workbookViewId="0">
      <selection activeCell="C25" sqref="C25"/>
    </sheetView>
  </sheetViews>
  <sheetFormatPr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5" max="5" width="11.42578125" customWidth="1"/>
    <col min="6" max="6" width="11.85546875" customWidth="1"/>
    <col min="7" max="7" width="12.140625" customWidth="1"/>
    <col min="8" max="10" width="11.85546875" customWidth="1"/>
    <col min="11" max="11" width="22.5703125" customWidth="1"/>
    <col min="12" max="12" width="13.5703125" customWidth="1"/>
    <col min="13" max="13" width="14.140625" customWidth="1"/>
    <col min="14" max="14" width="10.28515625" customWidth="1"/>
    <col min="15" max="15" width="16.140625" customWidth="1"/>
  </cols>
  <sheetData>
    <row r="1" spans="1:15" x14ac:dyDescent="0.2">
      <c r="A1" s="87" t="s">
        <v>44</v>
      </c>
      <c r="B1" s="87"/>
      <c r="C1" s="87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.75" customHeight="1" x14ac:dyDescent="0.2">
      <c r="A2" s="86" t="s">
        <v>46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3.5" thickBot="1" x14ac:dyDescent="0.25"/>
    <row r="4" spans="1:15" ht="13.5" thickBot="1" x14ac:dyDescent="0.25">
      <c r="A4" s="22" t="s">
        <v>20</v>
      </c>
      <c r="B4" s="23">
        <f>O12</f>
        <v>334833.28000000003</v>
      </c>
    </row>
    <row r="6" spans="1:15" x14ac:dyDescent="0.2">
      <c r="A6" s="49" t="s">
        <v>0</v>
      </c>
      <c r="B6" s="50" t="s">
        <v>1</v>
      </c>
      <c r="C6" s="50" t="s">
        <v>2</v>
      </c>
      <c r="D6" s="50" t="s">
        <v>3</v>
      </c>
      <c r="E6" s="50" t="s">
        <v>4</v>
      </c>
      <c r="F6" s="50" t="s">
        <v>5</v>
      </c>
      <c r="G6" s="50" t="s">
        <v>6</v>
      </c>
      <c r="H6" s="50" t="s">
        <v>7</v>
      </c>
      <c r="I6" s="50" t="s">
        <v>8</v>
      </c>
      <c r="J6" s="50" t="s">
        <v>9</v>
      </c>
      <c r="K6" s="50" t="s">
        <v>26</v>
      </c>
      <c r="L6" s="50" t="s">
        <v>27</v>
      </c>
      <c r="M6" s="50" t="s">
        <v>28</v>
      </c>
      <c r="N6" s="50" t="s">
        <v>29</v>
      </c>
      <c r="O6" s="49" t="s">
        <v>10</v>
      </c>
    </row>
    <row r="7" spans="1:15" x14ac:dyDescent="0.2">
      <c r="A7" s="30" t="s">
        <v>47</v>
      </c>
      <c r="B7" s="20">
        <v>8</v>
      </c>
      <c r="C7" s="21">
        <v>3499</v>
      </c>
      <c r="D7" s="21">
        <v>3499</v>
      </c>
      <c r="E7" s="21">
        <v>4332</v>
      </c>
      <c r="F7" s="21">
        <v>4332</v>
      </c>
      <c r="G7" s="21">
        <v>3886</v>
      </c>
      <c r="H7" s="21">
        <v>4499</v>
      </c>
      <c r="I7" s="21">
        <v>4499</v>
      </c>
      <c r="J7" s="21">
        <v>5499</v>
      </c>
      <c r="K7" s="21">
        <v>5499</v>
      </c>
      <c r="L7" s="21">
        <v>6332</v>
      </c>
      <c r="M7" s="21">
        <v>5915.3</v>
      </c>
      <c r="N7" s="21">
        <v>5332</v>
      </c>
      <c r="O7" s="31">
        <f>SUM(C7:N7)</f>
        <v>57123.3</v>
      </c>
    </row>
    <row r="8" spans="1:15" x14ac:dyDescent="0.2">
      <c r="A8" s="30" t="s">
        <v>48</v>
      </c>
      <c r="B8" s="52">
        <v>4</v>
      </c>
      <c r="C8" s="53">
        <v>2833</v>
      </c>
      <c r="D8" s="53">
        <v>2833</v>
      </c>
      <c r="E8" s="53">
        <v>2833</v>
      </c>
      <c r="F8" s="53">
        <v>2833</v>
      </c>
      <c r="G8" s="53">
        <v>2833</v>
      </c>
      <c r="H8" s="53">
        <v>2833</v>
      </c>
      <c r="I8" s="53">
        <v>2833</v>
      </c>
      <c r="J8" s="53">
        <v>2833</v>
      </c>
      <c r="K8" s="53">
        <v>2833</v>
      </c>
      <c r="L8" s="53">
        <v>2833</v>
      </c>
      <c r="M8" s="53">
        <v>2833</v>
      </c>
      <c r="N8" s="53">
        <v>3666</v>
      </c>
      <c r="O8" s="31">
        <f t="shared" ref="O8:O10" si="0">SUM(C8:N8)</f>
        <v>34829</v>
      </c>
    </row>
    <row r="9" spans="1:15" x14ac:dyDescent="0.2">
      <c r="A9" s="30" t="s">
        <v>49</v>
      </c>
      <c r="B9" s="20">
        <v>20</v>
      </c>
      <c r="C9" s="21">
        <v>14163</v>
      </c>
      <c r="D9" s="21">
        <v>14163</v>
      </c>
      <c r="E9" s="21">
        <v>14440.7</v>
      </c>
      <c r="F9" s="54">
        <v>13163</v>
      </c>
      <c r="G9" s="21">
        <v>14163</v>
      </c>
      <c r="H9" s="21">
        <v>14996</v>
      </c>
      <c r="I9" s="21">
        <v>14996</v>
      </c>
      <c r="J9" s="21">
        <v>14996</v>
      </c>
      <c r="K9" s="21">
        <v>15829</v>
      </c>
      <c r="L9" s="21">
        <v>16662</v>
      </c>
      <c r="M9" s="21">
        <v>16662</v>
      </c>
      <c r="N9" s="21">
        <v>15362.28</v>
      </c>
      <c r="O9" s="31">
        <f t="shared" si="0"/>
        <v>179595.98</v>
      </c>
    </row>
    <row r="10" spans="1:15" x14ac:dyDescent="0.2">
      <c r="A10" s="30" t="s">
        <v>50</v>
      </c>
      <c r="B10" s="20">
        <v>7</v>
      </c>
      <c r="C10" s="21">
        <v>4266</v>
      </c>
      <c r="D10" s="21">
        <v>4266</v>
      </c>
      <c r="E10" s="21">
        <v>4266</v>
      </c>
      <c r="F10" s="21">
        <v>4499</v>
      </c>
      <c r="G10" s="21">
        <v>4499</v>
      </c>
      <c r="H10" s="21">
        <v>4499</v>
      </c>
      <c r="I10" s="21">
        <v>6165</v>
      </c>
      <c r="J10" s="21">
        <v>6165</v>
      </c>
      <c r="K10" s="21">
        <v>6165</v>
      </c>
      <c r="L10" s="21">
        <v>6165</v>
      </c>
      <c r="M10" s="21">
        <v>6165</v>
      </c>
      <c r="N10" s="21">
        <v>6165</v>
      </c>
      <c r="O10" s="31">
        <f t="shared" si="0"/>
        <v>63285</v>
      </c>
    </row>
    <row r="11" spans="1:15" x14ac:dyDescent="0.2">
      <c r="A11" s="30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1"/>
    </row>
    <row r="12" spans="1:15" x14ac:dyDescent="0.2">
      <c r="A12" s="50" t="s">
        <v>11</v>
      </c>
      <c r="B12" s="20">
        <f>SUM(B7:B11)</f>
        <v>39</v>
      </c>
      <c r="C12" s="51">
        <f t="shared" ref="C12:M12" si="1">SUM(C7:C11)</f>
        <v>24761</v>
      </c>
      <c r="D12" s="51">
        <f t="shared" si="1"/>
        <v>24761</v>
      </c>
      <c r="E12" s="51">
        <f t="shared" si="1"/>
        <v>25871.7</v>
      </c>
      <c r="F12" s="51">
        <f t="shared" si="1"/>
        <v>24827</v>
      </c>
      <c r="G12" s="51">
        <f t="shared" si="1"/>
        <v>25381</v>
      </c>
      <c r="H12" s="51">
        <f t="shared" si="1"/>
        <v>26827</v>
      </c>
      <c r="I12" s="51">
        <f t="shared" si="1"/>
        <v>28493</v>
      </c>
      <c r="J12" s="51">
        <f t="shared" si="1"/>
        <v>29493</v>
      </c>
      <c r="K12" s="51">
        <f t="shared" si="1"/>
        <v>30326</v>
      </c>
      <c r="L12" s="51">
        <f t="shared" si="1"/>
        <v>31992</v>
      </c>
      <c r="M12" s="51">
        <f t="shared" si="1"/>
        <v>31575.3</v>
      </c>
      <c r="N12" s="51">
        <f>SUM(N7:N11)</f>
        <v>30525.279999999999</v>
      </c>
      <c r="O12" s="31">
        <f>SUM(O7:O11)</f>
        <v>334833.28000000003</v>
      </c>
    </row>
    <row r="13" spans="1:15" ht="13.5" thickBot="1" x14ac:dyDescent="0.25">
      <c r="A13" s="14"/>
      <c r="B13" s="14"/>
      <c r="C13" s="14"/>
      <c r="D13" s="14"/>
      <c r="E13" s="14"/>
      <c r="F13" s="16" t="s">
        <v>34</v>
      </c>
      <c r="G13" s="16" t="s">
        <v>35</v>
      </c>
      <c r="H13" s="16" t="s">
        <v>36</v>
      </c>
      <c r="I13" s="16" t="s">
        <v>37</v>
      </c>
      <c r="J13" s="16"/>
      <c r="K13" s="14"/>
      <c r="L13" s="14"/>
      <c r="M13" s="14"/>
      <c r="N13" s="14"/>
      <c r="O13" s="15"/>
    </row>
    <row r="14" spans="1:15" ht="13.5" thickBot="1" x14ac:dyDescent="0.25">
      <c r="A14" s="55" t="s">
        <v>13</v>
      </c>
      <c r="B14" s="56"/>
      <c r="C14" s="56"/>
      <c r="D14" s="57">
        <v>1000</v>
      </c>
      <c r="E14" s="58">
        <v>3</v>
      </c>
      <c r="F14" s="16">
        <v>1</v>
      </c>
      <c r="G14" s="16">
        <v>5</v>
      </c>
      <c r="H14" s="16">
        <v>5</v>
      </c>
      <c r="I14" s="16">
        <v>8</v>
      </c>
      <c r="J14" s="16">
        <f>SUM(F14:I14)</f>
        <v>19</v>
      </c>
      <c r="K14" s="14"/>
      <c r="L14" s="14"/>
      <c r="M14" s="14"/>
      <c r="N14" s="14"/>
      <c r="O14" s="15"/>
    </row>
    <row r="15" spans="1:15" ht="13.5" thickBot="1" x14ac:dyDescent="0.25">
      <c r="A15" s="55" t="s">
        <v>14</v>
      </c>
      <c r="B15" s="56"/>
      <c r="C15" s="56"/>
      <c r="D15" s="57">
        <v>833</v>
      </c>
      <c r="E15" s="58">
        <v>35</v>
      </c>
      <c r="F15" s="16">
        <v>4</v>
      </c>
      <c r="G15" s="16">
        <v>4</v>
      </c>
      <c r="H15" s="16">
        <v>2</v>
      </c>
      <c r="I15" s="16">
        <v>11</v>
      </c>
      <c r="J15" s="16">
        <f>SUM(F15:I15)</f>
        <v>21</v>
      </c>
      <c r="K15" s="14"/>
      <c r="L15" s="14"/>
      <c r="M15" s="14"/>
      <c r="N15" s="14"/>
      <c r="O15" s="15"/>
    </row>
    <row r="16" spans="1:15" ht="13.5" thickBot="1" x14ac:dyDescent="0.25">
      <c r="A16" s="59" t="s">
        <v>12</v>
      </c>
      <c r="B16" s="60"/>
      <c r="C16" s="61"/>
      <c r="D16" s="62"/>
      <c r="E16" s="58">
        <f>SUM(E14:E15)</f>
        <v>38</v>
      </c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1:15" x14ac:dyDescent="0.2">
      <c r="A17" s="1"/>
      <c r="B17" s="1"/>
      <c r="D17" s="1"/>
      <c r="O17" s="15"/>
    </row>
    <row r="18" spans="1:15" x14ac:dyDescent="0.2">
      <c r="A18" s="2"/>
      <c r="B18" s="2"/>
      <c r="O18" s="15"/>
    </row>
    <row r="19" spans="1:15" x14ac:dyDescent="0.2">
      <c r="O19" s="15"/>
    </row>
  </sheetData>
  <mergeCells count="2">
    <mergeCell ref="A1:C1"/>
    <mergeCell ref="A2:O2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7"/>
  <sheetViews>
    <sheetView workbookViewId="0">
      <selection sqref="A1:O17"/>
    </sheetView>
  </sheetViews>
  <sheetFormatPr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6" max="6" width="11.85546875" customWidth="1"/>
    <col min="7" max="7" width="12.140625" customWidth="1"/>
    <col min="8" max="10" width="11.85546875" customWidth="1"/>
    <col min="11" max="11" width="18.140625" customWidth="1"/>
    <col min="12" max="12" width="9" customWidth="1"/>
    <col min="15" max="15" width="13.85546875" customWidth="1"/>
  </cols>
  <sheetData>
    <row r="1" spans="1:15" x14ac:dyDescent="0.2">
      <c r="A1" s="87" t="s">
        <v>51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12.75" customHeight="1" x14ac:dyDescent="0.2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3.5" thickBot="1" x14ac:dyDescent="0.25"/>
    <row r="4" spans="1:15" ht="13.5" thickBot="1" x14ac:dyDescent="0.25">
      <c r="A4" s="22" t="s">
        <v>22</v>
      </c>
      <c r="B4" s="23">
        <v>226307.78</v>
      </c>
    </row>
    <row r="5" spans="1:15" ht="13.5" thickBot="1" x14ac:dyDescent="0.25"/>
    <row r="6" spans="1:15" x14ac:dyDescent="0.2">
      <c r="A6" s="24" t="s">
        <v>0</v>
      </c>
      <c r="B6" s="25" t="s">
        <v>1</v>
      </c>
      <c r="C6" s="25" t="s">
        <v>2</v>
      </c>
      <c r="D6" s="25" t="s">
        <v>3</v>
      </c>
      <c r="E6" s="25" t="s">
        <v>4</v>
      </c>
      <c r="F6" s="25" t="s">
        <v>5</v>
      </c>
      <c r="G6" s="25" t="s">
        <v>6</v>
      </c>
      <c r="H6" s="25" t="s">
        <v>7</v>
      </c>
      <c r="I6" s="26" t="s">
        <v>8</v>
      </c>
      <c r="J6" s="27" t="s">
        <v>9</v>
      </c>
      <c r="K6" s="28" t="s">
        <v>26</v>
      </c>
      <c r="L6" s="63" t="s">
        <v>27</v>
      </c>
      <c r="M6" s="63" t="s">
        <v>28</v>
      </c>
      <c r="N6" s="63" t="s">
        <v>29</v>
      </c>
      <c r="O6" s="29" t="s">
        <v>10</v>
      </c>
    </row>
    <row r="7" spans="1:15" x14ac:dyDescent="0.2">
      <c r="A7" s="30" t="s">
        <v>53</v>
      </c>
      <c r="B7" s="20">
        <v>10</v>
      </c>
      <c r="C7" s="21">
        <v>6831</v>
      </c>
      <c r="D7" s="21">
        <v>5998</v>
      </c>
      <c r="E7" s="21">
        <v>5998</v>
      </c>
      <c r="F7" s="21">
        <v>5998</v>
      </c>
      <c r="G7" s="21">
        <v>5998</v>
      </c>
      <c r="H7" s="21">
        <v>5998</v>
      </c>
      <c r="I7" s="21">
        <v>6998</v>
      </c>
      <c r="J7" s="21">
        <v>5998</v>
      </c>
      <c r="K7" s="21">
        <v>6831</v>
      </c>
      <c r="L7" s="53">
        <v>6831</v>
      </c>
      <c r="M7" s="53">
        <v>6831</v>
      </c>
      <c r="N7" s="53">
        <v>6831</v>
      </c>
      <c r="O7" s="31">
        <f>SUM(C7:N7)</f>
        <v>77141</v>
      </c>
    </row>
    <row r="8" spans="1:15" x14ac:dyDescent="0.2">
      <c r="A8" s="30" t="s">
        <v>38</v>
      </c>
      <c r="B8" s="20">
        <v>15</v>
      </c>
      <c r="C8" s="21">
        <v>12497</v>
      </c>
      <c r="D8" s="21">
        <v>12497</v>
      </c>
      <c r="E8" s="21">
        <v>12282.03</v>
      </c>
      <c r="F8" s="21">
        <v>11664</v>
      </c>
      <c r="G8" s="21">
        <v>10831</v>
      </c>
      <c r="H8" s="21">
        <v>10831</v>
      </c>
      <c r="I8" s="21">
        <v>9998</v>
      </c>
      <c r="J8" s="21">
        <v>9998</v>
      </c>
      <c r="K8" s="21">
        <v>9298.33</v>
      </c>
      <c r="L8" s="53">
        <v>9998</v>
      </c>
      <c r="M8" s="53">
        <v>8998</v>
      </c>
      <c r="N8" s="53">
        <v>8965.74</v>
      </c>
      <c r="O8" s="31">
        <f t="shared" ref="O8:O9" si="0">SUM(C8:N8)</f>
        <v>127858.1</v>
      </c>
    </row>
    <row r="9" spans="1:15" x14ac:dyDescent="0.2">
      <c r="A9" s="30" t="s">
        <v>39</v>
      </c>
      <c r="B9" s="20">
        <v>3</v>
      </c>
      <c r="C9" s="21">
        <v>2499</v>
      </c>
      <c r="D9" s="21">
        <v>2499</v>
      </c>
      <c r="E9" s="21">
        <v>2499</v>
      </c>
      <c r="F9" s="21">
        <v>2499</v>
      </c>
      <c r="G9" s="21">
        <v>2499</v>
      </c>
      <c r="H9" s="21">
        <v>2499</v>
      </c>
      <c r="I9" s="21">
        <v>1666</v>
      </c>
      <c r="J9" s="21">
        <v>1316.68</v>
      </c>
      <c r="K9" s="21">
        <v>833</v>
      </c>
      <c r="L9" s="53">
        <v>833</v>
      </c>
      <c r="M9" s="53">
        <v>833</v>
      </c>
      <c r="N9" s="53">
        <v>833</v>
      </c>
      <c r="O9" s="31">
        <f t="shared" si="0"/>
        <v>21308.68</v>
      </c>
    </row>
    <row r="10" spans="1:15" x14ac:dyDescent="0.2">
      <c r="A10" s="32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53"/>
      <c r="M10" s="53"/>
      <c r="N10" s="53"/>
      <c r="O10" s="31"/>
    </row>
    <row r="11" spans="1:15" x14ac:dyDescent="0.2">
      <c r="A11" s="33"/>
      <c r="B11" s="34"/>
      <c r="C11" s="21"/>
      <c r="D11" s="21"/>
      <c r="E11" s="21"/>
      <c r="F11" s="21"/>
      <c r="G11" s="21"/>
      <c r="H11" s="21"/>
      <c r="I11" s="21"/>
      <c r="J11" s="21"/>
      <c r="K11" s="21"/>
      <c r="L11" s="53"/>
      <c r="M11" s="53"/>
      <c r="N11" s="53"/>
      <c r="O11" s="31"/>
    </row>
    <row r="12" spans="1:15" ht="13.5" thickBot="1" x14ac:dyDescent="0.25">
      <c r="A12" s="35" t="s">
        <v>11</v>
      </c>
      <c r="B12" s="36">
        <f t="shared" ref="B12:M12" si="1">SUM(B7:B11)</f>
        <v>28</v>
      </c>
      <c r="C12" s="37">
        <f t="shared" si="1"/>
        <v>21827</v>
      </c>
      <c r="D12" s="37">
        <f t="shared" si="1"/>
        <v>20994</v>
      </c>
      <c r="E12" s="37">
        <f t="shared" si="1"/>
        <v>20779.03</v>
      </c>
      <c r="F12" s="37">
        <f t="shared" si="1"/>
        <v>20161</v>
      </c>
      <c r="G12" s="37">
        <f t="shared" si="1"/>
        <v>19328</v>
      </c>
      <c r="H12" s="37">
        <f t="shared" si="1"/>
        <v>19328</v>
      </c>
      <c r="I12" s="37">
        <f t="shared" si="1"/>
        <v>18662</v>
      </c>
      <c r="J12" s="37">
        <f t="shared" si="1"/>
        <v>17312.68</v>
      </c>
      <c r="K12" s="38">
        <f t="shared" si="1"/>
        <v>16962.330000000002</v>
      </c>
      <c r="L12" s="64">
        <f t="shared" si="1"/>
        <v>17662</v>
      </c>
      <c r="M12" s="64">
        <f t="shared" si="1"/>
        <v>16662</v>
      </c>
      <c r="N12" s="64">
        <f>SUM(N7:N11)</f>
        <v>16629.739999999998</v>
      </c>
      <c r="O12" s="39">
        <f>SUM(O7:O11)</f>
        <v>226307.78</v>
      </c>
    </row>
    <row r="13" spans="1:15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ht="13.5" thickBo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 ht="13.5" thickBot="1" x14ac:dyDescent="0.25">
      <c r="A15" s="40" t="s">
        <v>13</v>
      </c>
      <c r="B15" s="41"/>
      <c r="C15" s="41"/>
      <c r="D15" s="42">
        <v>1000</v>
      </c>
      <c r="E15" s="43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 ht="13.5" thickBot="1" x14ac:dyDescent="0.25">
      <c r="A16" s="40" t="s">
        <v>14</v>
      </c>
      <c r="B16" s="41"/>
      <c r="C16" s="41"/>
      <c r="D16" s="42">
        <v>833</v>
      </c>
      <c r="E16" s="43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1:15" ht="13.5" thickBot="1" x14ac:dyDescent="0.25">
      <c r="A17" s="44" t="s">
        <v>12</v>
      </c>
      <c r="B17" s="45"/>
      <c r="C17" s="46"/>
      <c r="D17" s="47"/>
      <c r="E17" s="43">
        <v>28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mergeCells count="2">
    <mergeCell ref="A2:O2"/>
    <mergeCell ref="A1:O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3"/>
  <sheetViews>
    <sheetView topLeftCell="A4" workbookViewId="0">
      <selection activeCell="D37" sqref="D37"/>
    </sheetView>
  </sheetViews>
  <sheetFormatPr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6" max="6" width="11.85546875" customWidth="1"/>
    <col min="7" max="7" width="12.140625" customWidth="1"/>
    <col min="8" max="10" width="11.85546875" customWidth="1"/>
    <col min="11" max="11" width="18.140625" customWidth="1"/>
    <col min="12" max="12" width="9" customWidth="1"/>
    <col min="15" max="15" width="16.140625" customWidth="1"/>
  </cols>
  <sheetData>
    <row r="1" spans="1:15" x14ac:dyDescent="0.2">
      <c r="A1" s="89" t="s">
        <v>44</v>
      </c>
      <c r="B1" s="89"/>
      <c r="C1" s="8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.75" customHeight="1" x14ac:dyDescent="0.2">
      <c r="A2" s="86" t="s">
        <v>54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3.5" thickBot="1" x14ac:dyDescent="0.25"/>
    <row r="4" spans="1:15" ht="13.5" thickBot="1" x14ac:dyDescent="0.25">
      <c r="A4" s="22" t="s">
        <v>23</v>
      </c>
      <c r="B4" s="23">
        <f>O19</f>
        <v>220773</v>
      </c>
    </row>
    <row r="5" spans="1:15" ht="13.5" thickBot="1" x14ac:dyDescent="0.25"/>
    <row r="6" spans="1:15" x14ac:dyDescent="0.2">
      <c r="A6" s="49" t="s">
        <v>0</v>
      </c>
      <c r="B6" s="78" t="s">
        <v>1</v>
      </c>
      <c r="C6" s="25" t="s">
        <v>2</v>
      </c>
      <c r="D6" s="25" t="s">
        <v>3</v>
      </c>
      <c r="E6" s="25" t="s">
        <v>4</v>
      </c>
      <c r="F6" s="25" t="s">
        <v>5</v>
      </c>
      <c r="G6" s="25" t="s">
        <v>6</v>
      </c>
      <c r="H6" s="25" t="s">
        <v>7</v>
      </c>
      <c r="I6" s="26" t="s">
        <v>8</v>
      </c>
      <c r="J6" s="27" t="s">
        <v>9</v>
      </c>
      <c r="K6" s="28" t="s">
        <v>26</v>
      </c>
      <c r="L6" s="28" t="s">
        <v>27</v>
      </c>
      <c r="M6" s="28" t="s">
        <v>28</v>
      </c>
      <c r="N6" s="28" t="s">
        <v>29</v>
      </c>
      <c r="O6" s="29" t="s">
        <v>10</v>
      </c>
    </row>
    <row r="7" spans="1:15" x14ac:dyDescent="0.2">
      <c r="A7" s="30" t="s">
        <v>55</v>
      </c>
      <c r="B7" s="79">
        <v>20</v>
      </c>
      <c r="C7" s="21">
        <v>17829</v>
      </c>
      <c r="D7" s="21"/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31">
        <f>SUM(C7:N7)</f>
        <v>17829</v>
      </c>
    </row>
    <row r="8" spans="1:15" x14ac:dyDescent="0.2">
      <c r="A8" s="30"/>
      <c r="B8" s="79">
        <v>19</v>
      </c>
      <c r="C8" s="21">
        <v>0</v>
      </c>
      <c r="D8" s="21">
        <v>16829</v>
      </c>
      <c r="E8" s="21"/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31">
        <f t="shared" ref="O8:O18" si="0">SUM(C8:N8)</f>
        <v>16829</v>
      </c>
    </row>
    <row r="9" spans="1:15" x14ac:dyDescent="0.2">
      <c r="A9" s="30"/>
      <c r="B9" s="79">
        <v>19</v>
      </c>
      <c r="C9" s="21">
        <v>0</v>
      </c>
      <c r="D9" s="21">
        <v>0</v>
      </c>
      <c r="E9" s="21">
        <v>16829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31">
        <f t="shared" si="0"/>
        <v>16829</v>
      </c>
    </row>
    <row r="10" spans="1:15" x14ac:dyDescent="0.2">
      <c r="A10" s="30"/>
      <c r="B10" s="79">
        <v>22</v>
      </c>
      <c r="C10" s="21">
        <v>0</v>
      </c>
      <c r="D10" s="21">
        <v>0</v>
      </c>
      <c r="E10" s="21">
        <v>0</v>
      </c>
      <c r="F10" s="21">
        <v>19328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31">
        <f t="shared" si="0"/>
        <v>19328</v>
      </c>
    </row>
    <row r="11" spans="1:15" x14ac:dyDescent="0.2">
      <c r="A11" s="30"/>
      <c r="B11" s="79">
        <v>19</v>
      </c>
      <c r="C11" s="21">
        <v>0</v>
      </c>
      <c r="D11" s="21">
        <v>0</v>
      </c>
      <c r="E11" s="21">
        <v>0</v>
      </c>
      <c r="F11" s="21">
        <v>0</v>
      </c>
      <c r="G11" s="21">
        <v>16829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31">
        <f t="shared" si="0"/>
        <v>16829</v>
      </c>
    </row>
    <row r="12" spans="1:15" x14ac:dyDescent="0.2">
      <c r="A12" s="30"/>
      <c r="B12" s="79">
        <v>21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18495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31">
        <f t="shared" si="0"/>
        <v>18495</v>
      </c>
    </row>
    <row r="13" spans="1:15" x14ac:dyDescent="0.2">
      <c r="A13" s="30"/>
      <c r="B13" s="79">
        <v>21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18495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31">
        <f t="shared" si="0"/>
        <v>18495</v>
      </c>
    </row>
    <row r="14" spans="1:15" x14ac:dyDescent="0.2">
      <c r="A14" s="30"/>
      <c r="B14" s="79">
        <v>22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19328</v>
      </c>
      <c r="K14" s="21">
        <v>0</v>
      </c>
      <c r="L14" s="21">
        <v>0</v>
      </c>
      <c r="M14" s="21">
        <v>0</v>
      </c>
      <c r="N14" s="21">
        <v>0</v>
      </c>
      <c r="O14" s="31">
        <f t="shared" si="0"/>
        <v>19328</v>
      </c>
    </row>
    <row r="15" spans="1:15" x14ac:dyDescent="0.2">
      <c r="A15" s="30"/>
      <c r="B15" s="79">
        <v>21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18328</v>
      </c>
      <c r="L15" s="21">
        <v>0</v>
      </c>
      <c r="M15" s="21">
        <v>0</v>
      </c>
      <c r="N15" s="21">
        <v>0</v>
      </c>
      <c r="O15" s="31">
        <f t="shared" si="0"/>
        <v>18328</v>
      </c>
    </row>
    <row r="16" spans="1:15" x14ac:dyDescent="0.2">
      <c r="A16" s="30"/>
      <c r="B16" s="79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18328</v>
      </c>
      <c r="M16" s="21">
        <v>0</v>
      </c>
      <c r="N16" s="21">
        <v>0</v>
      </c>
      <c r="O16" s="31">
        <f t="shared" si="0"/>
        <v>18328</v>
      </c>
    </row>
    <row r="17" spans="1:15" x14ac:dyDescent="0.2">
      <c r="A17" s="30"/>
      <c r="B17" s="79">
        <v>22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19161</v>
      </c>
      <c r="N17" s="21">
        <v>0</v>
      </c>
      <c r="O17" s="31">
        <f t="shared" si="0"/>
        <v>19161</v>
      </c>
    </row>
    <row r="18" spans="1:15" x14ac:dyDescent="0.2">
      <c r="A18" s="30"/>
      <c r="B18" s="79">
        <v>24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20994</v>
      </c>
      <c r="O18" s="31">
        <f t="shared" si="0"/>
        <v>20994</v>
      </c>
    </row>
    <row r="19" spans="1:15" x14ac:dyDescent="0.2">
      <c r="A19" s="50" t="s">
        <v>11</v>
      </c>
      <c r="B19" s="80">
        <f>SUM(B7:B18)</f>
        <v>251</v>
      </c>
      <c r="C19" s="65">
        <f>SUM(C7:C17)</f>
        <v>17829</v>
      </c>
      <c r="D19" s="65">
        <f t="shared" ref="D19:L19" si="1">SUM(D7:D16)</f>
        <v>16829</v>
      </c>
      <c r="E19" s="65">
        <f t="shared" si="1"/>
        <v>16829</v>
      </c>
      <c r="F19" s="65">
        <f t="shared" si="1"/>
        <v>19328</v>
      </c>
      <c r="G19" s="65">
        <f t="shared" si="1"/>
        <v>16829</v>
      </c>
      <c r="H19" s="65">
        <f t="shared" si="1"/>
        <v>18495</v>
      </c>
      <c r="I19" s="65">
        <f t="shared" si="1"/>
        <v>18495</v>
      </c>
      <c r="J19" s="65">
        <f t="shared" si="1"/>
        <v>19328</v>
      </c>
      <c r="K19" s="65">
        <f t="shared" si="1"/>
        <v>18328</v>
      </c>
      <c r="L19" s="65">
        <f t="shared" si="1"/>
        <v>18328</v>
      </c>
      <c r="M19" s="65">
        <f>SUM(M7:M18)</f>
        <v>19161</v>
      </c>
      <c r="N19" s="65">
        <f>SUM(N7:N18)</f>
        <v>20994</v>
      </c>
      <c r="O19" s="65">
        <f>SUM(O7:O18)</f>
        <v>220773</v>
      </c>
    </row>
    <row r="20" spans="1:15" ht="13.5" thickBot="1" x14ac:dyDescent="0.25"/>
    <row r="21" spans="1:15" ht="13.5" thickBot="1" x14ac:dyDescent="0.25">
      <c r="A21" s="40" t="s">
        <v>13</v>
      </c>
      <c r="B21" s="41"/>
      <c r="C21" s="41"/>
      <c r="D21" s="42">
        <v>1000</v>
      </c>
      <c r="E21" s="43">
        <v>7</v>
      </c>
    </row>
    <row r="22" spans="1:15" ht="13.5" thickBot="1" x14ac:dyDescent="0.25">
      <c r="A22" s="40" t="s">
        <v>14</v>
      </c>
      <c r="B22" s="41"/>
      <c r="C22" s="41"/>
      <c r="D22" s="42">
        <v>833</v>
      </c>
      <c r="E22" s="43">
        <v>22</v>
      </c>
    </row>
    <row r="23" spans="1:15" ht="13.5" thickBot="1" x14ac:dyDescent="0.25">
      <c r="A23" s="44" t="s">
        <v>12</v>
      </c>
      <c r="B23" s="45"/>
      <c r="C23" s="46"/>
      <c r="D23" s="47"/>
      <c r="E23" s="43">
        <f>SUM(E21:E22)</f>
        <v>29</v>
      </c>
    </row>
  </sheetData>
  <mergeCells count="2">
    <mergeCell ref="A1:C1"/>
    <mergeCell ref="A2:O2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9"/>
  <sheetViews>
    <sheetView workbookViewId="0">
      <selection activeCell="A39" sqref="A39"/>
    </sheetView>
  </sheetViews>
  <sheetFormatPr defaultRowHeight="12.75" x14ac:dyDescent="0.2"/>
  <cols>
    <col min="1" max="1" width="25.28515625" customWidth="1"/>
    <col min="2" max="2" width="13.42578125" customWidth="1"/>
    <col min="3" max="3" width="12.5703125" customWidth="1"/>
    <col min="4" max="4" width="13.42578125" customWidth="1"/>
    <col min="6" max="6" width="11.85546875" customWidth="1"/>
    <col min="7" max="7" width="13.7109375" customWidth="1"/>
    <col min="8" max="10" width="11.85546875" customWidth="1"/>
    <col min="11" max="11" width="18.140625" customWidth="1"/>
    <col min="12" max="13" width="9" customWidth="1"/>
    <col min="15" max="15" width="12.7109375" customWidth="1"/>
  </cols>
  <sheetData>
    <row r="1" spans="1:15" x14ac:dyDescent="0.2">
      <c r="A1" s="48" t="s">
        <v>44</v>
      </c>
      <c r="B1" s="48"/>
      <c r="C1" s="4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.75" customHeight="1" x14ac:dyDescent="0.2">
      <c r="A2" s="86" t="s">
        <v>56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3.5" thickBot="1" x14ac:dyDescent="0.25"/>
    <row r="4" spans="1:15" ht="13.5" thickBot="1" x14ac:dyDescent="0.25">
      <c r="A4" s="22" t="s">
        <v>24</v>
      </c>
      <c r="B4" s="23">
        <f>O12</f>
        <v>191296</v>
      </c>
    </row>
    <row r="5" spans="1:15" ht="13.5" thickBot="1" x14ac:dyDescent="0.25"/>
    <row r="6" spans="1:15" x14ac:dyDescent="0.2">
      <c r="A6" s="24" t="s">
        <v>0</v>
      </c>
      <c r="B6" s="25" t="s">
        <v>1</v>
      </c>
      <c r="C6" s="25" t="s">
        <v>2</v>
      </c>
      <c r="D6" s="25" t="s">
        <v>3</v>
      </c>
      <c r="E6" s="25" t="s">
        <v>4</v>
      </c>
      <c r="F6" s="25" t="s">
        <v>5</v>
      </c>
      <c r="G6" s="25" t="s">
        <v>6</v>
      </c>
      <c r="H6" s="25" t="s">
        <v>7</v>
      </c>
      <c r="I6" s="26" t="s">
        <v>8</v>
      </c>
      <c r="J6" s="27" t="s">
        <v>9</v>
      </c>
      <c r="K6" s="28" t="s">
        <v>26</v>
      </c>
      <c r="L6" s="28" t="s">
        <v>27</v>
      </c>
      <c r="M6" s="28" t="s">
        <v>28</v>
      </c>
      <c r="N6" s="28" t="s">
        <v>29</v>
      </c>
      <c r="O6" s="29" t="s">
        <v>10</v>
      </c>
    </row>
    <row r="7" spans="1:15" x14ac:dyDescent="0.2">
      <c r="A7" s="30" t="s">
        <v>57</v>
      </c>
      <c r="B7" s="20">
        <v>8</v>
      </c>
      <c r="C7" s="21">
        <v>6499</v>
      </c>
      <c r="D7" s="21">
        <v>5666</v>
      </c>
      <c r="E7" s="21">
        <v>5499</v>
      </c>
      <c r="F7" s="21">
        <v>5499</v>
      </c>
      <c r="G7" s="21">
        <v>5499</v>
      </c>
      <c r="H7" s="21">
        <v>4666</v>
      </c>
      <c r="I7" s="21">
        <v>4666</v>
      </c>
      <c r="J7" s="21">
        <v>5499</v>
      </c>
      <c r="K7" s="21">
        <v>5499</v>
      </c>
      <c r="L7" s="21">
        <v>5499</v>
      </c>
      <c r="M7" s="21">
        <v>6332</v>
      </c>
      <c r="N7" s="21">
        <v>6332</v>
      </c>
      <c r="O7" s="31">
        <f>SUM(C7:N7)</f>
        <v>67155</v>
      </c>
    </row>
    <row r="8" spans="1:15" x14ac:dyDescent="0.2">
      <c r="A8" s="30" t="s">
        <v>58</v>
      </c>
      <c r="B8" s="20">
        <v>12</v>
      </c>
      <c r="C8" s="21">
        <f>[1]AV!C8</f>
        <v>10831</v>
      </c>
      <c r="D8" s="21">
        <f>[1]AV!D8</f>
        <v>10831</v>
      </c>
      <c r="E8" s="21">
        <f>[1]AV!E8</f>
        <v>10831</v>
      </c>
      <c r="F8" s="21">
        <v>10831</v>
      </c>
      <c r="G8" s="21">
        <f>[1]AV!G8</f>
        <v>10831</v>
      </c>
      <c r="H8" s="21">
        <f>[1]AV!H8</f>
        <v>9998</v>
      </c>
      <c r="I8" s="21">
        <f>[1]AV!I8</f>
        <v>9998</v>
      </c>
      <c r="J8" s="21">
        <f>[1]AV!J8</f>
        <v>9998</v>
      </c>
      <c r="K8" s="21">
        <f>[1]AV!K8</f>
        <v>9998</v>
      </c>
      <c r="L8" s="21">
        <f>[1]AV!L8</f>
        <v>9998</v>
      </c>
      <c r="M8" s="21">
        <f>[1]AV!M8</f>
        <v>9998</v>
      </c>
      <c r="N8" s="21">
        <f>[1]AV!N8</f>
        <v>9998</v>
      </c>
      <c r="O8" s="31">
        <f>[1]AV!O8</f>
        <v>124141</v>
      </c>
    </row>
    <row r="9" spans="1:15" x14ac:dyDescent="0.2">
      <c r="A9" s="30"/>
      <c r="B9" s="20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31">
        <f t="shared" ref="O9:O11" si="0">SUM(C9:N9)</f>
        <v>0</v>
      </c>
    </row>
    <row r="10" spans="1:15" x14ac:dyDescent="0.2">
      <c r="A10" s="32"/>
      <c r="B10" s="20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31">
        <f t="shared" si="0"/>
        <v>0</v>
      </c>
    </row>
    <row r="11" spans="1:15" x14ac:dyDescent="0.2">
      <c r="A11" s="33"/>
      <c r="B11" s="34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31">
        <f t="shared" si="0"/>
        <v>0</v>
      </c>
    </row>
    <row r="12" spans="1:15" ht="13.5" thickBot="1" x14ac:dyDescent="0.25">
      <c r="A12" s="35" t="s">
        <v>11</v>
      </c>
      <c r="B12" s="36">
        <f>SUM(B7:B11)</f>
        <v>20</v>
      </c>
      <c r="C12" s="37">
        <f t="shared" ref="C12:M12" si="1">SUM(C7:C11)</f>
        <v>17330</v>
      </c>
      <c r="D12" s="37">
        <f t="shared" si="1"/>
        <v>16497</v>
      </c>
      <c r="E12" s="37">
        <f t="shared" si="1"/>
        <v>16330</v>
      </c>
      <c r="F12" s="37">
        <f t="shared" si="1"/>
        <v>16330</v>
      </c>
      <c r="G12" s="37">
        <f t="shared" si="1"/>
        <v>16330</v>
      </c>
      <c r="H12" s="37">
        <f t="shared" si="1"/>
        <v>14664</v>
      </c>
      <c r="I12" s="37">
        <f t="shared" si="1"/>
        <v>14664</v>
      </c>
      <c r="J12" s="37">
        <f t="shared" si="1"/>
        <v>15497</v>
      </c>
      <c r="K12" s="38">
        <f t="shared" si="1"/>
        <v>15497</v>
      </c>
      <c r="L12" s="38">
        <f t="shared" si="1"/>
        <v>15497</v>
      </c>
      <c r="M12" s="38">
        <f t="shared" si="1"/>
        <v>16330</v>
      </c>
      <c r="N12" s="38">
        <f>SUM(N7:N11)</f>
        <v>16330</v>
      </c>
      <c r="O12" s="39">
        <f>SUM(O7:O11)</f>
        <v>191296</v>
      </c>
    </row>
    <row r="14" spans="1:15" x14ac:dyDescent="0.2">
      <c r="A14" s="1" t="s">
        <v>59</v>
      </c>
    </row>
    <row r="16" spans="1:15" ht="13.5" thickBot="1" x14ac:dyDescent="0.25">
      <c r="E16" s="66" t="s">
        <v>57</v>
      </c>
      <c r="F16" s="66" t="s">
        <v>58</v>
      </c>
      <c r="G16" s="66" t="s">
        <v>60</v>
      </c>
      <c r="O16" s="2"/>
    </row>
    <row r="17" spans="1:15" ht="13.5" thickBot="1" x14ac:dyDescent="0.25">
      <c r="A17" s="40" t="s">
        <v>13</v>
      </c>
      <c r="B17" s="41"/>
      <c r="C17" s="41"/>
      <c r="D17" s="42">
        <v>1000</v>
      </c>
      <c r="E17" s="67">
        <v>4</v>
      </c>
      <c r="F17" s="66">
        <v>5</v>
      </c>
      <c r="G17" s="68">
        <f>SUM(E17:F17)</f>
        <v>9</v>
      </c>
      <c r="O17" s="2"/>
    </row>
    <row r="18" spans="1:15" ht="13.5" thickBot="1" x14ac:dyDescent="0.25">
      <c r="A18" s="40" t="s">
        <v>14</v>
      </c>
      <c r="B18" s="41"/>
      <c r="C18" s="41"/>
      <c r="D18" s="42">
        <v>833</v>
      </c>
      <c r="E18" s="69">
        <v>4</v>
      </c>
      <c r="F18" s="66">
        <v>7</v>
      </c>
      <c r="G18" s="68">
        <f t="shared" ref="G18" si="2">SUM(E18:F18)</f>
        <v>11</v>
      </c>
      <c r="O18" s="2"/>
    </row>
    <row r="19" spans="1:15" ht="13.5" thickBot="1" x14ac:dyDescent="0.25">
      <c r="A19" s="44" t="s">
        <v>12</v>
      </c>
      <c r="B19" s="45"/>
      <c r="C19" s="46"/>
      <c r="D19" s="47"/>
      <c r="E19" s="69"/>
      <c r="F19" s="66"/>
      <c r="G19" s="68">
        <f>G17+G18</f>
        <v>20</v>
      </c>
    </row>
  </sheetData>
  <mergeCells count="1">
    <mergeCell ref="A2:O2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ASUR RENDICONTAZIONE 2022</vt:lpstr>
      <vt:lpstr>AVENTI DIRITTO 2022</vt:lpstr>
      <vt:lpstr>AV1 SLA</vt:lpstr>
      <vt:lpstr>AV2 SLA</vt:lpstr>
      <vt:lpstr>AV3 SLA</vt:lpstr>
      <vt:lpstr>AV4 SLA</vt:lpstr>
      <vt:lpstr>AV5 SLA</vt:lpstr>
      <vt:lpstr>'AV1 SLA'!Area_stampa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Nazzareno Firmani</dc:creator>
  <cp:lastModifiedBy>Tinti</cp:lastModifiedBy>
  <cp:revision>4</cp:revision>
  <cp:lastPrinted>2023-02-02T14:02:12Z</cp:lastPrinted>
  <dcterms:created xsi:type="dcterms:W3CDTF">2019-02-05T16:44:27Z</dcterms:created>
  <dcterms:modified xsi:type="dcterms:W3CDTF">2023-06-23T11:07:45Z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