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zio.biondi\Downloads\"/>
    </mc:Choice>
  </mc:AlternateContent>
  <bookViews>
    <workbookView xWindow="0" yWindow="0" windowWidth="28800" windowHeight="12000" tabRatio="881" firstSheet="5" activeTab="15"/>
  </bookViews>
  <sheets>
    <sheet name="AUTOCERTIFICAZIONI" sheetId="48" r:id="rId1"/>
    <sheet name="MEZZI" sheetId="47" r:id="rId2"/>
    <sheet name="PARAMETRI" sheetId="46" r:id="rId3"/>
    <sheet name="RENDICONTAZIONE" sheetId="1" r:id="rId4"/>
    <sheet name="1,1_Leas_Mezzi" sheetId="2" r:id="rId5"/>
    <sheet name="1,2_Ass_Mezzi" sheetId="3" r:id="rId6"/>
    <sheet name="1,3_Manu_Ord" sheetId="4" r:id="rId7"/>
    <sheet name="1,4_Manu_Stra" sheetId="5" r:id="rId8"/>
    <sheet name="1,5_Carbur" sheetId="6" r:id="rId9"/>
    <sheet name="1,6_Pedaggi" sheetId="7" r:id="rId10"/>
    <sheet name="1,7_Pratiche" sheetId="8" r:id="rId11"/>
    <sheet name="1,8_Radio" sheetId="9" r:id="rId12"/>
    <sheet name="1,9_Ammort_Attrez" sheetId="10" r:id="rId13"/>
    <sheet name="1,10_Ammort_Mezzi" sheetId="11" r:id="rId14"/>
    <sheet name="1,11_Ammort_Altri" sheetId="12" r:id="rId15"/>
    <sheet name="1,12_Hardware_Software" sheetId="13" r:id="rId16"/>
    <sheet name="2,1__Manut_Attr" sheetId="15" r:id="rId17"/>
    <sheet name="2,2_Leasing_Attr" sheetId="16" r:id="rId18"/>
    <sheet name="2,3_Mat_Consumo" sheetId="17" r:id="rId19"/>
    <sheet name="2,4_Ossigeno" sheetId="18" r:id="rId20"/>
    <sheet name="2,5_Pulizia" sheetId="19" r:id="rId21"/>
    <sheet name="3,1_Locazione" sheetId="20" r:id="rId22"/>
    <sheet name="3,2_Manut_Ord" sheetId="21" r:id="rId23"/>
    <sheet name="3,3_Utenze" sheetId="22" r:id="rId24"/>
    <sheet name="3,4_Cancelleria" sheetId="23" r:id="rId25"/>
    <sheet name="3,5_Privacy" sheetId="24" r:id="rId26"/>
    <sheet name="3,6_ServiziTerzi" sheetId="25" r:id="rId27"/>
    <sheet name="3,7_Tasse" sheetId="26" r:id="rId28"/>
    <sheet name="3,8_Amm_Hardware" sheetId="27" r:id="rId29"/>
    <sheet name="3,9_Amm_Software" sheetId="28" r:id="rId30"/>
    <sheet name="4,1_Pers_Dip_Ope" sheetId="29" r:id="rId31"/>
    <sheet name="4,2_Per_Amm" sheetId="30" r:id="rId32"/>
    <sheet name="4,3_Divise" sheetId="31" r:id="rId33"/>
    <sheet name="4,4_Assicur" sheetId="32" r:id="rId34"/>
    <sheet name="4,5_Accertamenti" sheetId="33" r:id="rId35"/>
    <sheet name="4,6_Formazione" sheetId="34" r:id="rId36"/>
    <sheet name="4,7_Lavoro_Autonomo" sheetId="35" r:id="rId37"/>
  </sheets>
  <definedNames>
    <definedName name="_xlnm.Print_Area" localSheetId="3">RENDICONTAZIONE!$B$1:$N$42</definedName>
  </definedNames>
  <calcPr calcId="162913"/>
</workbook>
</file>

<file path=xl/calcChain.xml><?xml version="1.0" encoding="utf-8"?>
<calcChain xmlns="http://schemas.openxmlformats.org/spreadsheetml/2006/main">
  <c r="G4" i="13" l="1"/>
  <c r="H49" i="1" l="1"/>
  <c r="H50" i="1"/>
  <c r="D50" i="1"/>
  <c r="E50" i="1"/>
  <c r="F50" i="1"/>
  <c r="G50" i="1"/>
  <c r="G49" i="1"/>
  <c r="F49" i="1"/>
  <c r="E49" i="1"/>
  <c r="D49" i="1"/>
  <c r="I34" i="1" l="1"/>
  <c r="A12" i="46"/>
  <c r="A11" i="46"/>
  <c r="A10" i="46"/>
  <c r="C24" i="46"/>
  <c r="C23" i="46"/>
  <c r="C22" i="46"/>
  <c r="G9" i="22"/>
  <c r="F4" i="29" l="1"/>
  <c r="F4" i="30" l="1"/>
  <c r="F35" i="1"/>
  <c r="E35" i="1"/>
  <c r="D35" i="1"/>
  <c r="G11" i="16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4" i="30"/>
  <c r="H4" i="30" s="1"/>
  <c r="H35" i="1"/>
  <c r="H39" i="1"/>
  <c r="F72" i="22"/>
  <c r="F51" i="22"/>
  <c r="F30" i="22"/>
  <c r="F9" i="22"/>
  <c r="H9" i="22" s="1"/>
  <c r="F4" i="6"/>
  <c r="I4" i="6" s="1"/>
  <c r="H9" i="1" s="1"/>
  <c r="G5" i="2"/>
  <c r="G4" i="2" s="1"/>
  <c r="H5" i="1" s="1"/>
  <c r="F4" i="13"/>
  <c r="H16" i="1"/>
  <c r="F4" i="23"/>
  <c r="H27" i="1" s="1"/>
  <c r="F4" i="21"/>
  <c r="H25" i="1" s="1"/>
  <c r="G7" i="16"/>
  <c r="G8" i="16"/>
  <c r="G9" i="16"/>
  <c r="G10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" i="16"/>
  <c r="G5" i="16"/>
  <c r="G4" i="16" s="1"/>
  <c r="H19" i="1" s="1"/>
  <c r="D16" i="1"/>
  <c r="G6" i="12"/>
  <c r="G7" i="12"/>
  <c r="G8" i="12"/>
  <c r="G9" i="12"/>
  <c r="I4" i="12" s="1"/>
  <c r="H15" i="1" s="1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5" i="12"/>
  <c r="H16" i="11"/>
  <c r="H7" i="11"/>
  <c r="H8" i="11"/>
  <c r="H9" i="11"/>
  <c r="I4" i="11" s="1"/>
  <c r="H14" i="1" s="1"/>
  <c r="H10" i="11"/>
  <c r="H11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6" i="11"/>
  <c r="H5" i="1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6" i="9"/>
  <c r="I5" i="9"/>
  <c r="J4" i="9" s="1"/>
  <c r="H12" i="1" s="1"/>
  <c r="J2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6" i="10"/>
  <c r="J5" i="10"/>
  <c r="K4" i="10" s="1"/>
  <c r="H13" i="1" s="1"/>
  <c r="F4" i="7"/>
  <c r="H10" i="1"/>
  <c r="G4" i="4"/>
  <c r="I5" i="3"/>
  <c r="I6" i="3"/>
  <c r="I7" i="3"/>
  <c r="I8" i="3"/>
  <c r="I9" i="3"/>
  <c r="I10" i="3"/>
  <c r="I11" i="3"/>
  <c r="I12" i="3"/>
  <c r="I13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" i="2"/>
  <c r="H4" i="15"/>
  <c r="H18" i="1" s="1"/>
  <c r="G5" i="28"/>
  <c r="H4" i="28" s="1"/>
  <c r="H32" i="1" s="1"/>
  <c r="G5" i="27"/>
  <c r="H4" i="27" s="1"/>
  <c r="H31" i="1" s="1"/>
  <c r="H12" i="6"/>
  <c r="H4" i="6" s="1"/>
  <c r="K63" i="32"/>
  <c r="J63" i="32"/>
  <c r="H63" i="32"/>
  <c r="K62" i="32"/>
  <c r="J62" i="32"/>
  <c r="H62" i="32"/>
  <c r="K61" i="32"/>
  <c r="J61" i="32"/>
  <c r="H61" i="32"/>
  <c r="K60" i="32"/>
  <c r="J60" i="32"/>
  <c r="H60" i="32"/>
  <c r="K59" i="32"/>
  <c r="J59" i="32"/>
  <c r="H59" i="32"/>
  <c r="K58" i="32"/>
  <c r="J58" i="32"/>
  <c r="H58" i="32"/>
  <c r="K57" i="32"/>
  <c r="J57" i="32"/>
  <c r="H57" i="32"/>
  <c r="K56" i="32"/>
  <c r="J56" i="32"/>
  <c r="H56" i="32"/>
  <c r="K55" i="32"/>
  <c r="J55" i="32"/>
  <c r="H55" i="32"/>
  <c r="K54" i="32"/>
  <c r="J54" i="32"/>
  <c r="H54" i="32"/>
  <c r="K53" i="32"/>
  <c r="J53" i="32"/>
  <c r="H53" i="32"/>
  <c r="K52" i="32"/>
  <c r="J52" i="32"/>
  <c r="H52" i="32"/>
  <c r="K51" i="32"/>
  <c r="J51" i="32"/>
  <c r="H51" i="32"/>
  <c r="K50" i="32"/>
  <c r="J50" i="32"/>
  <c r="H50" i="32"/>
  <c r="K49" i="32"/>
  <c r="J49" i="32"/>
  <c r="H49" i="32"/>
  <c r="K48" i="32"/>
  <c r="J48" i="32"/>
  <c r="H48" i="32"/>
  <c r="K47" i="32"/>
  <c r="J47" i="32"/>
  <c r="H47" i="32"/>
  <c r="K46" i="32"/>
  <c r="J46" i="32"/>
  <c r="H46" i="32"/>
  <c r="K45" i="32"/>
  <c r="J45" i="32"/>
  <c r="H45" i="32"/>
  <c r="K44" i="32"/>
  <c r="J44" i="32"/>
  <c r="H44" i="32"/>
  <c r="K43" i="32"/>
  <c r="J43" i="32"/>
  <c r="H43" i="32"/>
  <c r="K42" i="32"/>
  <c r="J42" i="32"/>
  <c r="H42" i="32"/>
  <c r="K41" i="32"/>
  <c r="J41" i="32"/>
  <c r="H41" i="32"/>
  <c r="K40" i="32"/>
  <c r="J40" i="32"/>
  <c r="H40" i="32"/>
  <c r="K39" i="32"/>
  <c r="J39" i="32"/>
  <c r="H39" i="32"/>
  <c r="K38" i="32"/>
  <c r="J38" i="32"/>
  <c r="H38" i="32"/>
  <c r="K37" i="32"/>
  <c r="J37" i="32"/>
  <c r="H37" i="32"/>
  <c r="K36" i="32"/>
  <c r="J36" i="32"/>
  <c r="H36" i="32"/>
  <c r="K35" i="32"/>
  <c r="J35" i="32"/>
  <c r="H35" i="32"/>
  <c r="K34" i="32"/>
  <c r="J34" i="32"/>
  <c r="H34" i="32"/>
  <c r="K33" i="32"/>
  <c r="J33" i="32"/>
  <c r="H33" i="32"/>
  <c r="K32" i="32"/>
  <c r="J32" i="32"/>
  <c r="H32" i="32"/>
  <c r="K31" i="32"/>
  <c r="J31" i="32"/>
  <c r="H31" i="32"/>
  <c r="K30" i="32"/>
  <c r="J30" i="32"/>
  <c r="H30" i="32"/>
  <c r="K29" i="32"/>
  <c r="J29" i="32"/>
  <c r="H29" i="32"/>
  <c r="K28" i="32"/>
  <c r="J28" i="32"/>
  <c r="H28" i="32"/>
  <c r="K27" i="32"/>
  <c r="J27" i="32"/>
  <c r="H27" i="32"/>
  <c r="K26" i="32"/>
  <c r="J26" i="32"/>
  <c r="H26" i="32"/>
  <c r="K25" i="32"/>
  <c r="J25" i="32"/>
  <c r="H25" i="32"/>
  <c r="K24" i="32"/>
  <c r="J24" i="32"/>
  <c r="H24" i="32"/>
  <c r="K23" i="32"/>
  <c r="J23" i="32"/>
  <c r="H23" i="32"/>
  <c r="K22" i="32"/>
  <c r="J22" i="32"/>
  <c r="H22" i="32"/>
  <c r="K21" i="32"/>
  <c r="J21" i="32"/>
  <c r="H21" i="32"/>
  <c r="K20" i="32"/>
  <c r="J20" i="32"/>
  <c r="H20" i="32"/>
  <c r="K19" i="32"/>
  <c r="J19" i="32"/>
  <c r="H19" i="32"/>
  <c r="K18" i="32"/>
  <c r="J18" i="32"/>
  <c r="H18" i="32"/>
  <c r="K17" i="32"/>
  <c r="J17" i="32"/>
  <c r="H17" i="32"/>
  <c r="K16" i="32"/>
  <c r="J16" i="32"/>
  <c r="H16" i="32"/>
  <c r="K15" i="32"/>
  <c r="J15" i="32"/>
  <c r="H15" i="32"/>
  <c r="K14" i="32"/>
  <c r="J14" i="32"/>
  <c r="H14" i="32"/>
  <c r="K13" i="32"/>
  <c r="J13" i="32"/>
  <c r="H13" i="32"/>
  <c r="K12" i="32"/>
  <c r="J12" i="32"/>
  <c r="H12" i="32"/>
  <c r="K11" i="32"/>
  <c r="J11" i="32"/>
  <c r="H11" i="32"/>
  <c r="K10" i="32"/>
  <c r="J10" i="32"/>
  <c r="H10" i="32"/>
  <c r="K9" i="32"/>
  <c r="J9" i="32"/>
  <c r="H9" i="32"/>
  <c r="K8" i="32"/>
  <c r="J8" i="32"/>
  <c r="H8" i="32"/>
  <c r="K7" i="32"/>
  <c r="J7" i="32"/>
  <c r="H7" i="32"/>
  <c r="K6" i="32"/>
  <c r="J6" i="32"/>
  <c r="H6" i="32"/>
  <c r="K5" i="32"/>
  <c r="J5" i="32"/>
  <c r="H5" i="32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L5" i="3"/>
  <c r="K5" i="3"/>
  <c r="G4" i="5"/>
  <c r="H8" i="1" s="1"/>
  <c r="D23" i="46"/>
  <c r="D23" i="47"/>
  <c r="E23" i="47"/>
  <c r="F23" i="47"/>
  <c r="C23" i="47"/>
  <c r="F4" i="17"/>
  <c r="H20" i="1"/>
  <c r="B1" i="1"/>
  <c r="B7" i="46"/>
  <c r="B9" i="46"/>
  <c r="B8" i="46"/>
  <c r="O42" i="1"/>
  <c r="P16" i="1" s="1"/>
  <c r="P25" i="1"/>
  <c r="U42" i="1"/>
  <c r="V27" i="1"/>
  <c r="S42" i="1"/>
  <c r="T19" i="1" s="1"/>
  <c r="Q42" i="1"/>
  <c r="R38" i="1"/>
  <c r="F4" i="35"/>
  <c r="H40" i="1"/>
  <c r="F4" i="34"/>
  <c r="F4" i="33"/>
  <c r="H38" i="1"/>
  <c r="F4" i="31"/>
  <c r="H36" i="1" s="1"/>
  <c r="H34" i="1"/>
  <c r="F36" i="1"/>
  <c r="F38" i="1"/>
  <c r="F40" i="1"/>
  <c r="F32" i="1"/>
  <c r="F29" i="1"/>
  <c r="F27" i="1"/>
  <c r="F25" i="1"/>
  <c r="E40" i="1"/>
  <c r="E39" i="1"/>
  <c r="E38" i="1"/>
  <c r="E37" i="1"/>
  <c r="E36" i="1"/>
  <c r="E34" i="1"/>
  <c r="E32" i="1"/>
  <c r="E31" i="1"/>
  <c r="E29" i="1"/>
  <c r="E28" i="1"/>
  <c r="E27" i="1"/>
  <c r="E26" i="1"/>
  <c r="E25" i="1"/>
  <c r="E24" i="1"/>
  <c r="D36" i="1"/>
  <c r="D38" i="1"/>
  <c r="D40" i="1"/>
  <c r="D32" i="1"/>
  <c r="D25" i="1"/>
  <c r="D27" i="1"/>
  <c r="D29" i="1"/>
  <c r="F4" i="26"/>
  <c r="H30" i="1" s="1"/>
  <c r="F4" i="25"/>
  <c r="H29" i="1"/>
  <c r="F4" i="24"/>
  <c r="H28" i="1" s="1"/>
  <c r="F4" i="20"/>
  <c r="H24" i="1" s="1"/>
  <c r="F4" i="19"/>
  <c r="H22" i="1"/>
  <c r="F4" i="18"/>
  <c r="H21" i="1" s="1"/>
  <c r="F19" i="1"/>
  <c r="F21" i="1"/>
  <c r="F18" i="1"/>
  <c r="E19" i="1"/>
  <c r="E20" i="1"/>
  <c r="E21" i="1"/>
  <c r="E22" i="1"/>
  <c r="E18" i="1"/>
  <c r="D19" i="1"/>
  <c r="D21" i="1"/>
  <c r="D18" i="1"/>
  <c r="G4" i="8"/>
  <c r="H11" i="1"/>
  <c r="H7" i="1"/>
  <c r="F14" i="1"/>
  <c r="F6" i="1"/>
  <c r="F8" i="1"/>
  <c r="F12" i="1"/>
  <c r="F16" i="1"/>
  <c r="E5" i="1"/>
  <c r="F5" i="1"/>
  <c r="E15" i="1"/>
  <c r="E16" i="1"/>
  <c r="E14" i="1"/>
  <c r="E13" i="1"/>
  <c r="E12" i="1"/>
  <c r="E11" i="1"/>
  <c r="E6" i="1"/>
  <c r="E7" i="1"/>
  <c r="E8" i="1"/>
  <c r="D12" i="1"/>
  <c r="D14" i="1"/>
  <c r="D8" i="1"/>
  <c r="D6" i="1"/>
  <c r="R14" i="1"/>
  <c r="R5" i="1"/>
  <c r="R27" i="1"/>
  <c r="R34" i="1"/>
  <c r="R18" i="1"/>
  <c r="V21" i="1"/>
  <c r="V34" i="1"/>
  <c r="R6" i="1"/>
  <c r="R12" i="1"/>
  <c r="R13" i="1"/>
  <c r="V37" i="1"/>
  <c r="D5" i="1"/>
  <c r="D7" i="1"/>
  <c r="D11" i="1"/>
  <c r="D15" i="1"/>
  <c r="D13" i="1"/>
  <c r="F15" i="1"/>
  <c r="F11" i="1"/>
  <c r="F7" i="1"/>
  <c r="F13" i="1"/>
  <c r="D22" i="1"/>
  <c r="D20" i="1"/>
  <c r="F22" i="1"/>
  <c r="F20" i="1"/>
  <c r="D24" i="1"/>
  <c r="D28" i="1"/>
  <c r="D26" i="1"/>
  <c r="D31" i="1"/>
  <c r="D34" i="1"/>
  <c r="D39" i="1"/>
  <c r="D37" i="1"/>
  <c r="F24" i="1"/>
  <c r="F26" i="1"/>
  <c r="F28" i="1"/>
  <c r="F31" i="1"/>
  <c r="F34" i="1"/>
  <c r="F39" i="1"/>
  <c r="F37" i="1"/>
  <c r="P13" i="1"/>
  <c r="V31" i="1"/>
  <c r="V19" i="1"/>
  <c r="V25" i="1"/>
  <c r="V32" i="1"/>
  <c r="V29" i="1"/>
  <c r="V26" i="1"/>
  <c r="V36" i="1"/>
  <c r="V12" i="1"/>
  <c r="V18" i="1"/>
  <c r="V8" i="1"/>
  <c r="V28" i="1"/>
  <c r="V6" i="1"/>
  <c r="V39" i="1"/>
  <c r="V16" i="1"/>
  <c r="V35" i="1"/>
  <c r="V13" i="1"/>
  <c r="V20" i="1"/>
  <c r="V38" i="1"/>
  <c r="V15" i="1"/>
  <c r="V24" i="1"/>
  <c r="V11" i="1"/>
  <c r="V22" i="1"/>
  <c r="V40" i="1"/>
  <c r="V5" i="1"/>
  <c r="V7" i="1"/>
  <c r="V14" i="1"/>
  <c r="D24" i="46"/>
  <c r="P21" i="1"/>
  <c r="P24" i="1"/>
  <c r="G4" i="21"/>
  <c r="G4" i="20"/>
  <c r="D22" i="46"/>
  <c r="P38" i="1"/>
  <c r="P8" i="1"/>
  <c r="P27" i="1"/>
  <c r="P11" i="1"/>
  <c r="T7" i="1"/>
  <c r="T29" i="1"/>
  <c r="T31" i="1"/>
  <c r="T16" i="1"/>
  <c r="T26" i="1"/>
  <c r="T21" i="1"/>
  <c r="T12" i="1"/>
  <c r="T38" i="1"/>
  <c r="T37" i="1"/>
  <c r="T18" i="1"/>
  <c r="T36" i="1"/>
  <c r="T27" i="1"/>
  <c r="T32" i="1"/>
  <c r="T11" i="1"/>
  <c r="T25" i="1"/>
  <c r="R26" i="1"/>
  <c r="R37" i="1"/>
  <c r="R15" i="1"/>
  <c r="R29" i="1"/>
  <c r="R8" i="1"/>
  <c r="R36" i="1"/>
  <c r="R11" i="1"/>
  <c r="R16" i="1"/>
  <c r="R35" i="1"/>
  <c r="R24" i="1"/>
  <c r="R7" i="1"/>
  <c r="R28" i="1"/>
  <c r="R21" i="1"/>
  <c r="R20" i="1"/>
  <c r="R31" i="1"/>
  <c r="R22" i="1"/>
  <c r="R39" i="1"/>
  <c r="R19" i="1"/>
  <c r="R32" i="1"/>
  <c r="R40" i="1"/>
  <c r="R25" i="1"/>
  <c r="P39" i="1"/>
  <c r="G72" i="22" l="1"/>
  <c r="H72" i="22" s="1"/>
  <c r="G51" i="22"/>
  <c r="H51" i="22" s="1"/>
  <c r="F6" i="22"/>
  <c r="H26" i="1" s="1"/>
  <c r="H23" i="1" s="1"/>
  <c r="H2" i="13"/>
  <c r="I16" i="1" s="1"/>
  <c r="G30" i="22"/>
  <c r="G6" i="22" s="1"/>
  <c r="I26" i="1" s="1"/>
  <c r="I4" i="32"/>
  <c r="H37" i="1" s="1"/>
  <c r="H33" i="1" s="1"/>
  <c r="J4" i="3"/>
  <c r="H6" i="1" s="1"/>
  <c r="H4" i="1" s="1"/>
  <c r="B18" i="46"/>
  <c r="B19" i="46" s="1"/>
  <c r="H17" i="1"/>
  <c r="P32" i="1"/>
  <c r="P40" i="1"/>
  <c r="P18" i="1"/>
  <c r="P22" i="1"/>
  <c r="T15" i="1"/>
  <c r="T14" i="1"/>
  <c r="T34" i="1"/>
  <c r="T5" i="1"/>
  <c r="H4" i="21"/>
  <c r="P31" i="1"/>
  <c r="P19" i="1"/>
  <c r="P29" i="1"/>
  <c r="P20" i="1"/>
  <c r="T22" i="1"/>
  <c r="T24" i="1"/>
  <c r="T20" i="1"/>
  <c r="T6" i="1"/>
  <c r="P15" i="1"/>
  <c r="P6" i="1"/>
  <c r="P37" i="1"/>
  <c r="H4" i="20"/>
  <c r="P35" i="1"/>
  <c r="T13" i="1"/>
  <c r="T8" i="1"/>
  <c r="T28" i="1"/>
  <c r="P34" i="1"/>
  <c r="P5" i="1"/>
  <c r="P36" i="1"/>
  <c r="P12" i="1"/>
  <c r="P26" i="1"/>
  <c r="P28" i="1"/>
  <c r="T39" i="1"/>
  <c r="T40" i="1"/>
  <c r="T35" i="1"/>
  <c r="P14" i="1"/>
  <c r="P7" i="1"/>
  <c r="H4" i="13" l="1"/>
  <c r="H30" i="22"/>
  <c r="G37" i="1"/>
  <c r="I37" i="1" s="1"/>
  <c r="G40" i="1"/>
  <c r="G15" i="1"/>
  <c r="I15" i="1" s="1"/>
  <c r="G12" i="1"/>
  <c r="I12" i="1" s="1"/>
  <c r="G14" i="1"/>
  <c r="I14" i="1" s="1"/>
  <c r="G16" i="1"/>
  <c r="G31" i="1"/>
  <c r="I31" i="1" s="1"/>
  <c r="G32" i="1"/>
  <c r="I32" i="1" s="1"/>
  <c r="G36" i="1"/>
  <c r="I36" i="1" s="1"/>
  <c r="G34" i="1"/>
  <c r="G35" i="1"/>
  <c r="I35" i="1" s="1"/>
  <c r="G18" i="1"/>
  <c r="I18" i="1" s="1"/>
  <c r="G28" i="1"/>
  <c r="I28" i="1" s="1"/>
  <c r="G24" i="1"/>
  <c r="I24" i="1" s="1"/>
  <c r="G5" i="1"/>
  <c r="I5" i="1" s="1"/>
  <c r="G29" i="1"/>
  <c r="I29" i="1" s="1"/>
  <c r="G11" i="1"/>
  <c r="I11" i="1" s="1"/>
  <c r="G7" i="1"/>
  <c r="I7" i="1" s="1"/>
  <c r="G19" i="1"/>
  <c r="I19" i="1" s="1"/>
  <c r="G38" i="1"/>
  <c r="I38" i="1" s="1"/>
  <c r="G13" i="1"/>
  <c r="I13" i="1" s="1"/>
  <c r="G25" i="1"/>
  <c r="I25" i="1" s="1"/>
  <c r="G26" i="1"/>
  <c r="G27" i="1"/>
  <c r="I27" i="1" s="1"/>
  <c r="G22" i="1"/>
  <c r="I22" i="1" s="1"/>
  <c r="G21" i="1"/>
  <c r="I21" i="1" s="1"/>
  <c r="G8" i="1"/>
  <c r="I8" i="1" s="1"/>
  <c r="G6" i="1"/>
  <c r="I6" i="1" s="1"/>
  <c r="G20" i="1"/>
  <c r="I20" i="1" s="1"/>
  <c r="G39" i="1"/>
  <c r="I39" i="1" s="1"/>
  <c r="H6" i="22"/>
  <c r="H42" i="1"/>
  <c r="I17" i="1" l="1"/>
  <c r="N17" i="1" s="1"/>
  <c r="I23" i="1"/>
  <c r="J23" i="1" s="1"/>
  <c r="I4" i="1"/>
  <c r="J17" i="1"/>
  <c r="M17" i="1" s="1"/>
  <c r="J4" i="1" l="1"/>
  <c r="M4" i="1" s="1"/>
  <c r="N4" i="1"/>
  <c r="I42" i="1"/>
  <c r="N23" i="1"/>
  <c r="M23" i="1"/>
  <c r="L23" i="1"/>
  <c r="K23" i="1"/>
  <c r="K17" i="1"/>
  <c r="L17" i="1"/>
  <c r="L4" i="1" l="1"/>
  <c r="K4" i="1"/>
  <c r="I40" i="1"/>
  <c r="I33" i="1" s="1"/>
  <c r="N33" i="1" s="1"/>
  <c r="J33" i="1" l="1"/>
  <c r="J42" i="1" s="1"/>
  <c r="M33" i="1" l="1"/>
  <c r="K33" i="1"/>
  <c r="L33" i="1"/>
  <c r="J46" i="1" l="1"/>
  <c r="L42" i="1"/>
  <c r="M42" i="1"/>
  <c r="K42" i="1"/>
</calcChain>
</file>

<file path=xl/sharedStrings.xml><?xml version="1.0" encoding="utf-8"?>
<sst xmlns="http://schemas.openxmlformats.org/spreadsheetml/2006/main" count="626" uniqueCount="241">
  <si>
    <t>manutenzione ordinaria (ivi compresi gomme, tagliandi, ecc.)</t>
  </si>
  <si>
    <t>manutenzione straordinaria</t>
  </si>
  <si>
    <t>carburante</t>
  </si>
  <si>
    <t>adempimenti sicurezza e privacy</t>
  </si>
  <si>
    <t>PERSONALE</t>
  </si>
  <si>
    <t xml:space="preserve">hardware </t>
  </si>
  <si>
    <t>software</t>
  </si>
  <si>
    <t>3.1</t>
    <phoneticPr fontId="3" type="noConversion"/>
  </si>
  <si>
    <t>3.2</t>
    <phoneticPr fontId="3" type="noConversion"/>
  </si>
  <si>
    <t>3.3</t>
    <phoneticPr fontId="3" type="noConversion"/>
  </si>
  <si>
    <t>3.4</t>
    <phoneticPr fontId="3" type="noConversion"/>
  </si>
  <si>
    <t>3.5</t>
    <phoneticPr fontId="3" type="noConversion"/>
  </si>
  <si>
    <t>3.6</t>
    <phoneticPr fontId="3" type="noConversion"/>
  </si>
  <si>
    <t>3.7</t>
    <phoneticPr fontId="3" type="noConversion"/>
  </si>
  <si>
    <t>3.8</t>
    <phoneticPr fontId="3" type="noConversion"/>
  </si>
  <si>
    <t>3.9</t>
    <phoneticPr fontId="3" type="noConversion"/>
  </si>
  <si>
    <t>4.1</t>
    <phoneticPr fontId="3" type="noConversion"/>
  </si>
  <si>
    <t>4.2</t>
    <phoneticPr fontId="3" type="noConversion"/>
  </si>
  <si>
    <t>4.3</t>
    <phoneticPr fontId="3" type="noConversion"/>
  </si>
  <si>
    <t>4.4</t>
    <phoneticPr fontId="3" type="noConversion"/>
  </si>
  <si>
    <t>4.5</t>
    <phoneticPr fontId="3" type="noConversion"/>
  </si>
  <si>
    <t>4.6</t>
    <phoneticPr fontId="3" type="noConversion"/>
  </si>
  <si>
    <t>4.7</t>
    <phoneticPr fontId="3" type="noConversion"/>
  </si>
  <si>
    <t>N. Ord.</t>
  </si>
  <si>
    <t>n. fattura</t>
  </si>
  <si>
    <t>data</t>
  </si>
  <si>
    <t>importo</t>
  </si>
  <si>
    <t>Voce di costo</t>
    <phoneticPr fontId="3" type="noConversion"/>
  </si>
  <si>
    <t>1.1</t>
    <phoneticPr fontId="3" type="noConversion"/>
  </si>
  <si>
    <t>1.2</t>
    <phoneticPr fontId="3" type="noConversion"/>
  </si>
  <si>
    <t>1.3</t>
    <phoneticPr fontId="3" type="noConversion"/>
  </si>
  <si>
    <t>1.4</t>
    <phoneticPr fontId="3" type="noConversion"/>
  </si>
  <si>
    <t>1.5</t>
    <phoneticPr fontId="3" type="noConversion"/>
  </si>
  <si>
    <t>1.6</t>
    <phoneticPr fontId="3" type="noConversion"/>
  </si>
  <si>
    <t>1.7</t>
    <phoneticPr fontId="3" type="noConversion"/>
  </si>
  <si>
    <t>1.8</t>
    <phoneticPr fontId="3" type="noConversion"/>
  </si>
  <si>
    <t>1.9</t>
    <phoneticPr fontId="3" type="noConversion"/>
  </si>
  <si>
    <t>1.10</t>
    <phoneticPr fontId="3" type="noConversion"/>
  </si>
  <si>
    <t>1.11</t>
    <phoneticPr fontId="3" type="noConversion"/>
  </si>
  <si>
    <t>1.12</t>
    <phoneticPr fontId="3" type="noConversion"/>
  </si>
  <si>
    <t xml:space="preserve">AUTOMEZZI </t>
  </si>
  <si>
    <t>leasing finanziario/ locazione automezzi</t>
  </si>
  <si>
    <t>assicurazione RCA e coperture aggiuntive</t>
  </si>
  <si>
    <t>pedaggi autostradali</t>
  </si>
  <si>
    <t>pratiche amministrative autoveicoli</t>
  </si>
  <si>
    <t>impianti radio</t>
  </si>
  <si>
    <t>attrezzatura ambulanze, automediche</t>
  </si>
  <si>
    <t>ambulanze, automediche</t>
  </si>
  <si>
    <t>altri ammortamenti inerenti il trasp. Sanitario</t>
  </si>
  <si>
    <t>Hardware e software rilevamento</t>
  </si>
  <si>
    <t>ATTREZZATURE SANITARIE E MATERIALI DI CONSUMO</t>
  </si>
  <si>
    <t>manutenzione attrezzature sanitarie ed altre</t>
  </si>
  <si>
    <t>leasing / locazione attrezzature sanitarie ed altre</t>
  </si>
  <si>
    <t>materiali sanitari di consumo - attrezzature sanitarie</t>
  </si>
  <si>
    <t>ossigeno</t>
  </si>
  <si>
    <t>materiali per pulizia e disifenzione</t>
  </si>
  <si>
    <t>2.1</t>
  </si>
  <si>
    <t>2.2</t>
  </si>
  <si>
    <t>2.3</t>
  </si>
  <si>
    <t>2.4</t>
  </si>
  <si>
    <t>2.5</t>
  </si>
  <si>
    <t>COSTI GENERALI</t>
  </si>
  <si>
    <t>locazione immobili destinati a sede o ammortamento</t>
  </si>
  <si>
    <t>costi gestione ( utenze - energia elettrica - acqua- gas - telefono- biancheria/lavanderia -  smaltimento rifiuti speciali)</t>
  </si>
  <si>
    <t>stampati - cancelleria - materiale d'ufficio</t>
  </si>
  <si>
    <t>altri servizi da terzi inerenti il trasporto sanitario</t>
  </si>
  <si>
    <t>imposte e tasse (circolazione - TARSU - TASI )</t>
  </si>
  <si>
    <t>Personale dipendente operativo</t>
  </si>
  <si>
    <t>personale amministrativo / organizzativo</t>
  </si>
  <si>
    <t>divise</t>
  </si>
  <si>
    <t>assicurazione volontari</t>
  </si>
  <si>
    <t>accertamenti sanitari obbligatori</t>
  </si>
  <si>
    <t>formazione obbligatoria</t>
  </si>
  <si>
    <t>prestazioni lavoro autonomo</t>
  </si>
  <si>
    <t>Tipo</t>
  </si>
  <si>
    <t>ASUR</t>
  </si>
  <si>
    <t>AALS</t>
  </si>
  <si>
    <t>ABLS</t>
  </si>
  <si>
    <t xml:space="preserve"> al costo </t>
  </si>
  <si>
    <t>aals</t>
  </si>
  <si>
    <t>abls</t>
  </si>
  <si>
    <t>auto</t>
  </si>
  <si>
    <t>tipo</t>
  </si>
  <si>
    <t>Importo Riconociuto</t>
  </si>
  <si>
    <t>Al Costo</t>
  </si>
  <si>
    <t>**</t>
  </si>
  <si>
    <t>Totale Rendicontato</t>
  </si>
  <si>
    <t>Risparmio %</t>
  </si>
  <si>
    <t>Risparmio €</t>
  </si>
  <si>
    <t>Aumento 5%</t>
  </si>
  <si>
    <t>Tetto massimo</t>
  </si>
  <si>
    <t>PARAMETRI</t>
  </si>
  <si>
    <t xml:space="preserve">Nome Associazione: </t>
  </si>
  <si>
    <t xml:space="preserve">KM convenzionati AV: </t>
  </si>
  <si>
    <t xml:space="preserve">SERVIZI Convenzionati AV: </t>
  </si>
  <si>
    <t>Percentuale Associazione</t>
  </si>
  <si>
    <t>TABELLA VALORI 675/2017</t>
  </si>
  <si>
    <t>Soggetto Emittente</t>
  </si>
  <si>
    <t>1.1 - leasing finanziario/ locazione automezzi</t>
  </si>
  <si>
    <t>TOTALE</t>
  </si>
  <si>
    <t>AUTOMEDICA</t>
  </si>
  <si>
    <t>Per tuttii tipi di Mezzo (A-ALS,B-BLS,Automedica, Ambulanza Tipo)</t>
  </si>
  <si>
    <t>Tetto MassimoTotale</t>
  </si>
  <si>
    <t>1.2 - assicurazione RCA e coperture aggiuntive</t>
  </si>
  <si>
    <t>1.3 - manutenzione ordinaria (ivi compresi gomme, tagliandi, ecc.)</t>
  </si>
  <si>
    <t>1.4 - manutenzione straordinaria</t>
  </si>
  <si>
    <t>1.5 - carburante</t>
  </si>
  <si>
    <t>1.6 - pedaggi autostradali</t>
  </si>
  <si>
    <t>1.7 - pratiche amministrative autoveicoli</t>
  </si>
  <si>
    <t>1.9 - attrezzatura ambulanze, automediche</t>
  </si>
  <si>
    <t>1.10 - ambulanze, automediche</t>
  </si>
  <si>
    <t>1.12 - Hardware e software rilevamento</t>
  </si>
  <si>
    <t>2.1 - manutenzione attrezzature sanitarie ed altre</t>
  </si>
  <si>
    <t>2.2 - leasing / locazione attrezzature sanitarie ed altre</t>
  </si>
  <si>
    <t>2.3 - materiali sanitari di consumo - attrezzature sanitarie</t>
  </si>
  <si>
    <t>2.4 - ossigeno</t>
  </si>
  <si>
    <t>2.5 - materiali per pulizia e disifenzione</t>
  </si>
  <si>
    <t>4.7 - prestazioni lavoro autonomo</t>
  </si>
  <si>
    <t>4.6 - formazione obbligatoria</t>
  </si>
  <si>
    <t>4.5 - accertamenti sanitari obbligatori</t>
  </si>
  <si>
    <t>4.3 - divise</t>
  </si>
  <si>
    <t>4.2 - personale amministrativo / organizzativo</t>
  </si>
  <si>
    <t>4.1 - Personale dipendente operativo</t>
  </si>
  <si>
    <t>3.9 - software</t>
  </si>
  <si>
    <t xml:space="preserve">3.8 - hardware </t>
  </si>
  <si>
    <t>3.7 - imposte e tasse (circolazione - TARSU - TASI )</t>
  </si>
  <si>
    <t>3.6 - altri servizi da terzi inerenti il trasporto sanitario</t>
  </si>
  <si>
    <t>3.5 - adempimenti sicurezza e privacy</t>
  </si>
  <si>
    <t>3.4 - stampati - cancelleria - materiale d'ufficio</t>
  </si>
  <si>
    <t>3.1 - locazione immobili destinati a sede o ammortamento</t>
  </si>
  <si>
    <t xml:space="preserve">TOTALE    </t>
  </si>
  <si>
    <t xml:space="preserve">Area Vasta: </t>
  </si>
  <si>
    <t>AV2</t>
  </si>
  <si>
    <t>Area Vasta</t>
  </si>
  <si>
    <t>KM</t>
  </si>
  <si>
    <t>Servizi</t>
  </si>
  <si>
    <t>Budget</t>
  </si>
  <si>
    <t>AV1</t>
  </si>
  <si>
    <t>AV3</t>
  </si>
  <si>
    <t>AV4</t>
  </si>
  <si>
    <t>AV5</t>
  </si>
  <si>
    <r>
      <t xml:space="preserve">Compilare le </t>
    </r>
    <r>
      <rPr>
        <b/>
        <u/>
        <sz val="12"/>
        <rFont val="Arial"/>
        <family val="2"/>
      </rPr>
      <t>caselle azzurre</t>
    </r>
    <r>
      <rPr>
        <b/>
        <sz val="12"/>
        <rFont val="Arial"/>
        <family val="2"/>
      </rPr>
      <t xml:space="preserve"> con i dati della propria AV e associazione</t>
    </r>
  </si>
  <si>
    <t xml:space="preserve">Anno: </t>
  </si>
  <si>
    <t>L/100KM</t>
  </si>
  <si>
    <t>TETTO</t>
  </si>
  <si>
    <t>RICONOSCIUTO</t>
  </si>
  <si>
    <t>DATI MINISTERO</t>
  </si>
  <si>
    <t>Litri Riconosciuti</t>
  </si>
  <si>
    <t xml:space="preserve"> TETTO MASSIMO EMERGENZA</t>
  </si>
  <si>
    <t>MEZZO</t>
  </si>
  <si>
    <t>Ambulanza di Soccorso</t>
  </si>
  <si>
    <t>Automedica</t>
  </si>
  <si>
    <t>IMPORTO</t>
  </si>
  <si>
    <t>data fatt.</t>
  </si>
  <si>
    <t>Decorrenza</t>
  </si>
  <si>
    <t>DATI FISSI</t>
  </si>
  <si>
    <t>NOTE</t>
  </si>
  <si>
    <t>TMRP TOT</t>
  </si>
  <si>
    <t>Ambulanza di Soccorso Avanzato</t>
  </si>
  <si>
    <t>Per tutti i tipi di Mezzo (A-ALS,B-BLS,Automedica, Ambulanza Tipo)</t>
  </si>
  <si>
    <t>Per tutti tipi di Mezzo (A-ALS,B-BLS,Automedica, Ambulanza Tipo)</t>
  </si>
  <si>
    <t>mezzi di soccorso</t>
  </si>
  <si>
    <t>marca - modello</t>
  </si>
  <si>
    <t>targa</t>
  </si>
  <si>
    <t>ambul.       A-ALS</t>
  </si>
  <si>
    <t>ambul.        A-BLSD</t>
  </si>
  <si>
    <t>auto medica</t>
  </si>
  <si>
    <t>ambul.     B</t>
  </si>
  <si>
    <t>MEZZO*</t>
  </si>
  <si>
    <t>Scadenza</t>
  </si>
  <si>
    <t>Scadenza va compilato con la data di fine copertura</t>
  </si>
  <si>
    <t>Decorrenza va compilato con la data di inizio copertura assicurativa</t>
  </si>
  <si>
    <t>Inserire 1 nelle caselle sottostanti per segnalare la tipologia del mezzo</t>
  </si>
  <si>
    <t>Documento</t>
  </si>
  <si>
    <t>Data Doc.</t>
  </si>
  <si>
    <t>superficie sede abitativa (Mq)</t>
  </si>
  <si>
    <t>superficie garage (Mq)</t>
  </si>
  <si>
    <t>unità personale dipendente (n)</t>
  </si>
  <si>
    <t>unità personale volontario (n)</t>
  </si>
  <si>
    <t>superficie lavaggio e deposito (Mq)</t>
  </si>
  <si>
    <t>MAX</t>
  </si>
  <si>
    <t>Valore Reale</t>
  </si>
  <si>
    <t>4.4 - Assicurazione Volontari</t>
  </si>
  <si>
    <t>importo Tot</t>
  </si>
  <si>
    <t>1.11 - Altri ammortamenti inerenti al trasporto sanitario</t>
  </si>
  <si>
    <t>Perc.</t>
  </si>
  <si>
    <t>TETTO MAX</t>
  </si>
  <si>
    <t>Data Inizio 
Leasing</t>
  </si>
  <si>
    <t>Importo TOT</t>
  </si>
  <si>
    <t>Quietanzato (S/N)</t>
  </si>
  <si>
    <t>ELENCO FATTURE e QUIETANZE</t>
  </si>
  <si>
    <t>Importo</t>
  </si>
  <si>
    <t>MATRICOLA</t>
  </si>
  <si>
    <t>TIPOLOGIA</t>
  </si>
  <si>
    <t>perc.anno</t>
  </si>
  <si>
    <t>Quota Annua %</t>
  </si>
  <si>
    <t>%Annuo</t>
  </si>
  <si>
    <t>3.3 - costi gestione (utenze)</t>
  </si>
  <si>
    <t>ENERGIA ELETTRICA ACQUA E GAS</t>
  </si>
  <si>
    <t>LAVANDERIA e BIANCHERIA</t>
  </si>
  <si>
    <t>SMALTIMENTO RIFIUTI SPECIALI</t>
  </si>
  <si>
    <t>STAND BY PRESSO SEDE</t>
  </si>
  <si>
    <t>SI</t>
  </si>
  <si>
    <t>NO</t>
  </si>
  <si>
    <t>LINEA FISSA</t>
  </si>
  <si>
    <t>MOBILE</t>
  </si>
  <si>
    <t>Numero mezzi in convenzione</t>
  </si>
  <si>
    <t>1.8 - Ammort. impianti radio</t>
  </si>
  <si>
    <t>3.2 - manutenzione ordinaria immobili destinati a sede</t>
  </si>
  <si>
    <t>TELEFONIA</t>
  </si>
  <si>
    <t>UTENZE</t>
  </si>
  <si>
    <t>manutenzione ordinaria immobili destinati a sede</t>
  </si>
  <si>
    <t>Risparmio</t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</si>
  <si>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beni richiesti a rimborso in rendicontazione, comprese le quote dei beni ammortizzabili, non sono stati oggetto, anche parziale, di donazioni finalizzate.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</si>
  <si>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documenti addebito/rendicontazione prodotti non sono stati successivamente oggetto di accredito o comunque modifica degli importi dichiarati.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</si>
  <si>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le spese rendicontate al punto </t>
    </r>
    <r>
      <rPr>
        <b/>
        <sz val="11"/>
        <color indexed="8"/>
        <rFont val="Arial"/>
        <family val="2"/>
      </rPr>
      <t>1.4 manutenzione straordinaria automezzi</t>
    </r>
    <r>
      <rPr>
        <sz val="11"/>
        <color indexed="8"/>
        <rFont val="Arial"/>
        <family val="2"/>
      </rPr>
      <t xml:space="preserve"> non sono coperte da polizza assicurativa e non sono dovute a dolo o colpa grave.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</si>
  <si>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l’associazione ha provveduto a detrarre dagli importi richiesti al punto </t>
    </r>
    <r>
      <rPr>
        <b/>
        <sz val="11"/>
        <color indexed="8"/>
        <rFont val="Arial"/>
        <family val="2"/>
      </rPr>
      <t>1.2 Assicurazioni</t>
    </r>
    <r>
      <rPr>
        <sz val="11"/>
        <color indexed="8"/>
        <rFont val="Arial"/>
        <family val="2"/>
      </rPr>
      <t xml:space="preserve"> il valore della eventuale polizza KASCO laddove presente. Si certifica inoltre che l’importo dei massimali assicurati rispetta i vincoli minimi previsti dalla 675/2017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</si>
  <si>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non sono presenti, all’interno delle buste paga, rimborsi spesa ai dipendenti.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</si>
  <si>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Usufruisce della detrazione dell’imposta pagata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</si>
  <si>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Non usufruisce della detrazione dell’imposta pagata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</si>
  <si>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In merito al regime IVA l’associazione dichiara che: (barrare una delle seguenti opzioni)</t>
    </r>
  </si>
  <si>
    <t>TIMBRO E FIRMA DEL RAPPRESENTANTE LEGALE
_____________________________________________</t>
  </si>
  <si>
    <t>SOLO MEZZI IN CONVENZIONE</t>
  </si>
  <si>
    <t>Postazioni AALS</t>
  </si>
  <si>
    <t>Postazioni ABLS</t>
  </si>
  <si>
    <t>Postazioni Automediche</t>
  </si>
  <si>
    <t>Budget unico ASUR</t>
  </si>
  <si>
    <t>CONGUAGLIO A SALDO</t>
  </si>
  <si>
    <t>ASSOCIAZIONE</t>
  </si>
  <si>
    <t>divise e DPI</t>
  </si>
  <si>
    <t xml:space="preserve">Budget 2020 AV: </t>
  </si>
  <si>
    <t>Servizi 2020 resi per 118</t>
  </si>
  <si>
    <t>€/L Medio 2020</t>
  </si>
  <si>
    <t>AUTOCERTIFICAZIONI per ANNO 2021</t>
  </si>
  <si>
    <t>TABELLA CONVENZIONE 2021</t>
  </si>
  <si>
    <t>QUOTE EXTRA COVID 2021</t>
  </si>
  <si>
    <t>TOTALE ACCONTI 2021</t>
  </si>
  <si>
    <t>Già rimborsato al 31/12/2020</t>
  </si>
  <si>
    <t>IMPORTO 2021</t>
  </si>
  <si>
    <t>UTIF 2021</t>
  </si>
  <si>
    <t>importo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</si>
</sst>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"/>
    <numFmt numFmtId="167" formatCode="#,##0\ &quot;€&quot;"/>
    <numFmt numFmtId="168" formatCode="_-[$€-410]\ * #,##0.00_-;\-[$€-410]\ * #,##0.00_-;_-[$€-410]\ * &quot;-&quot;??_-;_-@_-"/>
    <numFmt numFmtId="169" formatCode="#,##0.00_ ;[Red]\-#,##0.00\ "/>
    <numFmt numFmtId="170" formatCode="0.0"/>
    <numFmt numFmtId="171" formatCode="#,##0.00000"/>
  </numFmts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Tahoma"/>
      <family val="2"/>
    </font>
    <font>
      <sz val="10"/>
      <name val="Arial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3" tint="-0.249977111117893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4.9989318521683403E-2"/>
      <name val="Arial"/>
      <family val="2"/>
    </font>
    <font>
      <sz val="11"/>
      <color rgb="FF000000"/>
      <name val="Wingdings"/>
      <charset val="2"/>
    </font>
    <font>
      <sz val="11"/>
      <color rgb="FF000000"/>
      <name val="Courier New"/>
      <family val="3"/>
    </font>
    <font>
      <b/>
      <sz val="10"/>
      <color rgb="FF002060"/>
      <name val="Arial"/>
      <family val="2"/>
    </font>
    <font>
      <b/>
      <sz val="10"/>
      <color rgb="FF006600"/>
      <name val="Arial"/>
      <family val="2"/>
    </font>
    <font>
      <b/>
      <sz val="2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5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4" borderId="1" xfId="0" applyFill="1" applyBorder="1" applyAlignment="1">
      <alignment vertical="center" wrapText="1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65" fontId="22" fillId="6" borderId="25" xfId="9" applyNumberFormat="1" applyFont="1" applyFill="1" applyBorder="1" applyAlignment="1">
      <alignment horizontal="center"/>
    </xf>
    <xf numFmtId="10" fontId="22" fillId="6" borderId="25" xfId="9" applyNumberFormat="1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7" fontId="4" fillId="7" borderId="1" xfId="9" applyNumberFormat="1" applyFont="1" applyFill="1" applyBorder="1" applyAlignment="1">
      <alignment horizontal="center" vertical="center"/>
    </xf>
    <xf numFmtId="165" fontId="23" fillId="8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165" fontId="23" fillId="9" borderId="1" xfId="0" applyNumberFormat="1" applyFont="1" applyFill="1" applyBorder="1" applyAlignment="1">
      <alignment horizontal="center" wrapText="1"/>
    </xf>
    <xf numFmtId="165" fontId="20" fillId="5" borderId="1" xfId="3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vertical="center"/>
    </xf>
    <xf numFmtId="165" fontId="9" fillId="7" borderId="1" xfId="0" applyNumberFormat="1" applyFont="1" applyFill="1" applyBorder="1" applyAlignment="1">
      <alignment vertical="center"/>
    </xf>
    <xf numFmtId="165" fontId="20" fillId="3" borderId="1" xfId="2" applyNumberFormat="1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5" fontId="21" fillId="10" borderId="0" xfId="13" applyNumberFormat="1" applyFill="1" applyAlignment="1">
      <alignment horizontal="right" wrapText="1"/>
    </xf>
    <xf numFmtId="10" fontId="21" fillId="10" borderId="0" xfId="9" applyNumberFormat="1" applyFont="1" applyFill="1" applyAlignment="1">
      <alignment horizontal="right" wrapText="1"/>
    </xf>
    <xf numFmtId="20" fontId="0" fillId="10" borderId="0" xfId="0" applyNumberFormat="1" applyFill="1" applyAlignment="1">
      <alignment horizontal="center" vertical="center"/>
    </xf>
    <xf numFmtId="0" fontId="4" fillId="10" borderId="0" xfId="0" applyFont="1" applyFill="1" applyAlignment="1">
      <alignment vertical="top" wrapText="1"/>
    </xf>
    <xf numFmtId="165" fontId="23" fillId="10" borderId="0" xfId="0" applyNumberFormat="1" applyFont="1" applyFill="1" applyAlignment="1">
      <alignment wrapText="1"/>
    </xf>
    <xf numFmtId="165" fontId="20" fillId="10" borderId="0" xfId="3" applyNumberFormat="1" applyFont="1" applyFill="1" applyAlignment="1">
      <alignment wrapText="1"/>
    </xf>
    <xf numFmtId="165" fontId="22" fillId="10" borderId="0" xfId="13" applyNumberFormat="1" applyFont="1" applyFill="1" applyAlignment="1">
      <alignment wrapText="1"/>
    </xf>
    <xf numFmtId="0" fontId="0" fillId="10" borderId="0" xfId="0" applyFill="1" applyAlignment="1">
      <alignment vertical="center"/>
    </xf>
    <xf numFmtId="0" fontId="0" fillId="10" borderId="0" xfId="0" applyFill="1"/>
    <xf numFmtId="165" fontId="21" fillId="10" borderId="1" xfId="13" applyNumberFormat="1" applyFill="1" applyBorder="1" applyAlignment="1">
      <alignment horizontal="right" wrapText="1"/>
    </xf>
    <xf numFmtId="10" fontId="21" fillId="10" borderId="1" xfId="9" applyNumberFormat="1" applyFont="1" applyFill="1" applyBorder="1" applyAlignment="1">
      <alignment horizontal="right" wrapText="1"/>
    </xf>
    <xf numFmtId="165" fontId="24" fillId="11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Border="1" applyAlignment="1">
      <alignment vertical="center"/>
    </xf>
    <xf numFmtId="165" fontId="26" fillId="10" borderId="1" xfId="13" applyNumberFormat="1" applyFont="1" applyFill="1" applyBorder="1" applyAlignment="1">
      <alignment horizontal="center" wrapText="1"/>
    </xf>
    <xf numFmtId="10" fontId="26" fillId="10" borderId="1" xfId="9" applyNumberFormat="1" applyFont="1" applyFill="1" applyBorder="1" applyAlignment="1">
      <alignment horizontal="center" wrapText="1"/>
    </xf>
    <xf numFmtId="3" fontId="22" fillId="6" borderId="26" xfId="9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0" fontId="22" fillId="6" borderId="1" xfId="9" applyNumberFormat="1" applyFont="1" applyFill="1" applyBorder="1" applyAlignment="1">
      <alignment horizontal="center"/>
    </xf>
    <xf numFmtId="3" fontId="22" fillId="6" borderId="1" xfId="9" applyNumberFormat="1" applyFont="1" applyFill="1" applyBorder="1" applyAlignment="1">
      <alignment horizontal="center"/>
    </xf>
    <xf numFmtId="165" fontId="22" fillId="6" borderId="1" xfId="9" applyNumberFormat="1" applyFont="1" applyFill="1" applyBorder="1" applyAlignment="1">
      <alignment horizontal="center"/>
    </xf>
    <xf numFmtId="0" fontId="2" fillId="8" borderId="27" xfId="0" applyFont="1" applyFill="1" applyBorder="1" applyAlignment="1" applyProtection="1">
      <alignment horizontal="center"/>
      <protection locked="0"/>
    </xf>
    <xf numFmtId="0" fontId="2" fillId="8" borderId="28" xfId="0" applyFont="1" applyFill="1" applyBorder="1" applyAlignment="1" applyProtection="1">
      <alignment horizontal="center"/>
      <protection locked="0"/>
    </xf>
    <xf numFmtId="1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5" xfId="0" applyNumberFormat="1" applyFont="1" applyFill="1" applyBorder="1" applyAlignment="1" applyProtection="1">
      <alignment horizontal="center"/>
      <protection locked="0"/>
    </xf>
    <xf numFmtId="166" fontId="2" fillId="8" borderId="25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164" fontId="0" fillId="0" borderId="0" xfId="14" applyFont="1"/>
    <xf numFmtId="2" fontId="22" fillId="6" borderId="1" xfId="9" applyNumberFormat="1" applyFont="1" applyFill="1" applyBorder="1" applyAlignment="1">
      <alignment horizontal="center"/>
    </xf>
    <xf numFmtId="4" fontId="22" fillId="6" borderId="1" xfId="9" applyNumberFormat="1" applyFont="1" applyFill="1" applyBorder="1"/>
    <xf numFmtId="10" fontId="22" fillId="6" borderId="1" xfId="9" applyNumberFormat="1" applyFont="1" applyFill="1" applyBorder="1"/>
    <xf numFmtId="168" fontId="4" fillId="7" borderId="1" xfId="0" applyNumberFormat="1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14" fontId="22" fillId="6" borderId="1" xfId="9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14" fontId="0" fillId="8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Protection="1">
      <protection locked="0"/>
    </xf>
    <xf numFmtId="164" fontId="11" fillId="8" borderId="1" xfId="14" applyFont="1" applyFill="1" applyBorder="1" applyProtection="1">
      <protection locked="0"/>
    </xf>
    <xf numFmtId="164" fontId="0" fillId="0" borderId="1" xfId="14" applyFont="1" applyBorder="1" applyProtection="1">
      <protection locked="0"/>
    </xf>
    <xf numFmtId="164" fontId="4" fillId="0" borderId="1" xfId="14" applyFont="1" applyBorder="1" applyProtection="1">
      <protection locked="0"/>
    </xf>
    <xf numFmtId="164" fontId="0" fillId="0" borderId="0" xfId="14" applyFont="1" applyProtection="1"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4" fontId="5" fillId="7" borderId="4" xfId="14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64" fontId="4" fillId="7" borderId="1" xfId="14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0" fillId="10" borderId="1" xfId="0" applyFill="1" applyBorder="1" applyProtection="1">
      <protection locked="0"/>
    </xf>
    <xf numFmtId="0" fontId="4" fillId="10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67" fontId="4" fillId="7" borderId="1" xfId="9" applyNumberFormat="1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5" fillId="7" borderId="4" xfId="0" applyFont="1" applyFill="1" applyBorder="1" applyAlignment="1">
      <alignment horizontal="center"/>
    </xf>
    <xf numFmtId="49" fontId="27" fillId="0" borderId="1" xfId="6" applyNumberFormat="1" applyFont="1" applyBorder="1" applyAlignment="1" applyProtection="1">
      <alignment horizontal="center" vertical="center"/>
      <protection locked="0"/>
    </xf>
    <xf numFmtId="3" fontId="27" fillId="0" borderId="1" xfId="6" applyNumberFormat="1" applyFont="1" applyBorder="1" applyAlignment="1" applyProtection="1">
      <alignment horizontal="center" vertical="center"/>
      <protection locked="0"/>
    </xf>
    <xf numFmtId="49" fontId="28" fillId="0" borderId="1" xfId="6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49" fontId="28" fillId="0" borderId="1" xfId="6" applyNumberFormat="1" applyFont="1" applyBorder="1" applyAlignment="1" applyProtection="1">
      <alignment horizontal="center" vertical="center"/>
      <protection locked="0"/>
    </xf>
    <xf numFmtId="0" fontId="13" fillId="0" borderId="1" xfId="6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18" fillId="0" borderId="1" xfId="6" applyBorder="1" applyAlignment="1" applyProtection="1">
      <alignment vertical="center"/>
    </xf>
    <xf numFmtId="0" fontId="18" fillId="0" borderId="1" xfId="6" applyFont="1" applyBorder="1" applyAlignment="1" applyProtection="1">
      <alignment vertical="center"/>
      <protection locked="0"/>
    </xf>
    <xf numFmtId="3" fontId="29" fillId="12" borderId="1" xfId="6" applyNumberFormat="1" applyFont="1" applyFill="1" applyBorder="1" applyAlignment="1" applyProtection="1">
      <alignment horizontal="center" vertical="center"/>
    </xf>
    <xf numFmtId="0" fontId="18" fillId="0" borderId="1" xfId="6" applyBorder="1"/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4" fontId="2" fillId="8" borderId="25" xfId="0" applyNumberFormat="1" applyFont="1" applyFill="1" applyBorder="1" applyAlignment="1" applyProtection="1">
      <alignment horizontal="center"/>
      <protection locked="0"/>
    </xf>
    <xf numFmtId="4" fontId="2" fillId="8" borderId="2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4" fontId="30" fillId="0" borderId="0" xfId="0" applyNumberFormat="1" applyFont="1" applyFill="1"/>
    <xf numFmtId="164" fontId="11" fillId="8" borderId="1" xfId="14" applyFont="1" applyFill="1" applyBorder="1" applyProtection="1"/>
    <xf numFmtId="168" fontId="2" fillId="7" borderId="6" xfId="9" applyNumberFormat="1" applyFont="1" applyFill="1" applyBorder="1" applyAlignment="1" applyProtection="1">
      <alignment horizontal="center" vertical="center"/>
    </xf>
    <xf numFmtId="164" fontId="11" fillId="0" borderId="1" xfId="14" applyFont="1" applyFill="1" applyBorder="1" applyProtection="1"/>
    <xf numFmtId="0" fontId="4" fillId="0" borderId="1" xfId="0" applyFont="1" applyFill="1" applyBorder="1"/>
    <xf numFmtId="0" fontId="4" fillId="7" borderId="3" xfId="0" applyFont="1" applyFill="1" applyBorder="1" applyAlignment="1">
      <alignment horizontal="center" vertical="center" wrapText="1"/>
    </xf>
    <xf numFmtId="164" fontId="0" fillId="0" borderId="1" xfId="0" applyNumberFormat="1" applyFill="1" applyBorder="1" applyProtection="1">
      <protection locked="0"/>
    </xf>
    <xf numFmtId="10" fontId="22" fillId="6" borderId="26" xfId="9" applyNumberFormat="1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14" fontId="4" fillId="8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4" fillId="8" borderId="1" xfId="14" applyFont="1" applyFill="1" applyBorder="1" applyProtection="1">
      <protection locked="0"/>
    </xf>
    <xf numFmtId="164" fontId="11" fillId="8" borderId="1" xfId="14" applyFont="1" applyFill="1" applyBorder="1" applyProtection="1">
      <protection locked="0"/>
    </xf>
    <xf numFmtId="164" fontId="4" fillId="10" borderId="1" xfId="14" applyFon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167" fontId="4" fillId="7" borderId="1" xfId="9" applyNumberFormat="1" applyFont="1" applyFill="1" applyBorder="1" applyAlignment="1" applyProtection="1">
      <alignment horizontal="center" vertical="center"/>
    </xf>
    <xf numFmtId="164" fontId="0" fillId="8" borderId="1" xfId="0" applyNumberFormat="1" applyFill="1" applyBorder="1" applyProtection="1"/>
    <xf numFmtId="0" fontId="0" fillId="0" borderId="0" xfId="0" applyProtection="1"/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64" fontId="11" fillId="10" borderId="1" xfId="14" applyFont="1" applyFill="1" applyBorder="1" applyProtection="1">
      <protection locked="0"/>
    </xf>
    <xf numFmtId="164" fontId="4" fillId="7" borderId="2" xfId="14" applyFon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Protection="1">
      <protection locked="0"/>
    </xf>
    <xf numFmtId="170" fontId="5" fillId="7" borderId="4" xfId="0" applyNumberFormat="1" applyFont="1" applyFill="1" applyBorder="1" applyAlignment="1">
      <alignment horizontal="center"/>
    </xf>
    <xf numFmtId="170" fontId="4" fillId="7" borderId="3" xfId="0" applyNumberFormat="1" applyFont="1" applyFill="1" applyBorder="1" applyAlignment="1" applyProtection="1">
      <alignment horizontal="center" vertical="center"/>
      <protection locked="0"/>
    </xf>
    <xf numFmtId="170" fontId="0" fillId="0" borderId="0" xfId="0" applyNumberFormat="1"/>
    <xf numFmtId="170" fontId="0" fillId="8" borderId="1" xfId="0" applyNumberFormat="1" applyFill="1" applyBorder="1" applyProtection="1">
      <protection locked="0"/>
    </xf>
    <xf numFmtId="170" fontId="0" fillId="0" borderId="1" xfId="0" applyNumberFormat="1" applyFill="1" applyBorder="1" applyProtection="1">
      <protection locked="0"/>
    </xf>
    <xf numFmtId="167" fontId="0" fillId="0" borderId="0" xfId="0" applyNumberFormat="1"/>
    <xf numFmtId="167" fontId="2" fillId="7" borderId="1" xfId="9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7" borderId="3" xfId="14" applyFont="1" applyFill="1" applyBorder="1" applyAlignment="1">
      <alignment horizontal="center" vertical="center"/>
    </xf>
    <xf numFmtId="164" fontId="14" fillId="8" borderId="1" xfId="14" applyFont="1" applyFill="1" applyBorder="1"/>
    <xf numFmtId="164" fontId="0" fillId="0" borderId="1" xfId="14" applyFont="1" applyBorder="1"/>
    <xf numFmtId="165" fontId="23" fillId="8" borderId="1" xfId="14" applyNumberFormat="1" applyFont="1" applyFill="1" applyBorder="1" applyAlignment="1">
      <alignment wrapText="1"/>
    </xf>
    <xf numFmtId="164" fontId="0" fillId="0" borderId="1" xfId="14" applyFont="1" applyFill="1" applyBorder="1"/>
    <xf numFmtId="3" fontId="2" fillId="8" borderId="26" xfId="0" applyNumberFormat="1" applyFont="1" applyFill="1" applyBorder="1" applyAlignment="1" applyProtection="1">
      <alignment horizontal="center"/>
      <protection locked="0"/>
    </xf>
    <xf numFmtId="0" fontId="5" fillId="13" borderId="0" xfId="0" applyFont="1" applyFill="1" applyBorder="1" applyAlignment="1">
      <alignment horizontal="center"/>
    </xf>
    <xf numFmtId="164" fontId="14" fillId="8" borderId="1" xfId="14" applyFont="1" applyFill="1" applyBorder="1" applyProtection="1">
      <protection locked="0"/>
    </xf>
    <xf numFmtId="164" fontId="14" fillId="8" borderId="1" xfId="14" quotePrefix="1" applyFont="1" applyFill="1" applyBorder="1" applyProtection="1">
      <protection locked="0"/>
    </xf>
    <xf numFmtId="164" fontId="0" fillId="0" borderId="1" xfId="14" quotePrefix="1" applyFont="1" applyBorder="1" applyProtection="1">
      <protection locked="0"/>
    </xf>
    <xf numFmtId="164" fontId="4" fillId="0" borderId="1" xfId="14" quotePrefix="1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7" xfId="0" applyBorder="1" applyAlignment="1"/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2" fillId="0" borderId="8" xfId="0" applyNumberFormat="1" applyFont="1" applyBorder="1" applyAlignment="1">
      <alignment vertical="center"/>
    </xf>
    <xf numFmtId="0" fontId="34" fillId="0" borderId="0" xfId="0" applyFont="1" applyAlignment="1">
      <alignment horizontal="right" vertical="center"/>
    </xf>
    <xf numFmtId="169" fontId="2" fillId="0" borderId="1" xfId="0" applyNumberFormat="1" applyFont="1" applyBorder="1" applyAlignment="1">
      <alignment vertical="center"/>
    </xf>
    <xf numFmtId="44" fontId="33" fillId="0" borderId="1" xfId="0" applyNumberFormat="1" applyFont="1" applyBorder="1" applyAlignment="1" applyProtection="1">
      <alignment vertical="center"/>
      <protection locked="0"/>
    </xf>
    <xf numFmtId="165" fontId="23" fillId="14" borderId="1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165" fontId="23" fillId="0" borderId="0" xfId="14" applyNumberFormat="1" applyFont="1" applyFill="1" applyBorder="1" applyAlignment="1">
      <alignment wrapText="1"/>
    </xf>
    <xf numFmtId="165" fontId="23" fillId="0" borderId="0" xfId="0" applyNumberFormat="1" applyFont="1" applyFill="1" applyBorder="1" applyAlignment="1">
      <alignment wrapText="1"/>
    </xf>
    <xf numFmtId="165" fontId="20" fillId="15" borderId="0" xfId="3" applyNumberFormat="1" applyFont="1" applyFill="1" applyBorder="1" applyAlignment="1">
      <alignment wrapText="1"/>
    </xf>
    <xf numFmtId="171" fontId="22" fillId="6" borderId="1" xfId="9" applyNumberFormat="1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 vertical="center"/>
    </xf>
    <xf numFmtId="168" fontId="2" fillId="14" borderId="1" xfId="14" applyNumberFormat="1" applyFont="1" applyFill="1" applyBorder="1" applyProtection="1"/>
    <xf numFmtId="0" fontId="31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29" fillId="12" borderId="1" xfId="6" applyFont="1" applyFill="1" applyBorder="1" applyAlignment="1" applyProtection="1">
      <alignment horizontal="center" vertical="center" wrapText="1"/>
    </xf>
    <xf numFmtId="0" fontId="18" fillId="0" borderId="1" xfId="6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2" fillId="6" borderId="3" xfId="9" applyNumberFormat="1" applyFont="1" applyFill="1" applyBorder="1" applyAlignment="1">
      <alignment horizontal="center" vertical="center"/>
    </xf>
    <xf numFmtId="3" fontId="22" fillId="6" borderId="17" xfId="9" applyNumberFormat="1" applyFont="1" applyFill="1" applyBorder="1" applyAlignment="1">
      <alignment horizontal="center" vertical="center"/>
    </xf>
    <xf numFmtId="3" fontId="22" fillId="6" borderId="18" xfId="9" applyNumberFormat="1" applyFont="1" applyFill="1" applyBorder="1" applyAlignment="1">
      <alignment horizontal="center" vertical="center"/>
    </xf>
    <xf numFmtId="3" fontId="22" fillId="6" borderId="19" xfId="9" applyNumberFormat="1" applyFont="1" applyFill="1" applyBorder="1" applyAlignment="1">
      <alignment horizontal="center" vertical="center"/>
    </xf>
    <xf numFmtId="3" fontId="22" fillId="6" borderId="0" xfId="9" applyNumberFormat="1" applyFont="1" applyFill="1" applyBorder="1" applyAlignment="1">
      <alignment horizontal="center" vertical="center"/>
    </xf>
    <xf numFmtId="3" fontId="22" fillId="6" borderId="20" xfId="9" applyNumberFormat="1" applyFont="1" applyFill="1" applyBorder="1" applyAlignment="1">
      <alignment horizontal="center" vertical="center"/>
    </xf>
    <xf numFmtId="3" fontId="22" fillId="6" borderId="21" xfId="9" applyNumberFormat="1" applyFont="1" applyFill="1" applyBorder="1" applyAlignment="1">
      <alignment horizontal="center" vertical="center"/>
    </xf>
    <xf numFmtId="3" fontId="22" fillId="6" borderId="5" xfId="9" applyNumberFormat="1" applyFont="1" applyFill="1" applyBorder="1" applyAlignment="1">
      <alignment horizontal="center" vertical="center"/>
    </xf>
    <xf numFmtId="3" fontId="22" fillId="6" borderId="22" xfId="9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7" borderId="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0" fontId="22" fillId="6" borderId="4" xfId="9" applyNumberFormat="1" applyFont="1" applyFill="1" applyBorder="1" applyAlignment="1">
      <alignment horizontal="center"/>
    </xf>
    <xf numFmtId="10" fontId="22" fillId="6" borderId="6" xfId="9" applyNumberFormat="1" applyFont="1" applyFill="1" applyBorder="1" applyAlignment="1">
      <alignment horizontal="center"/>
    </xf>
    <xf numFmtId="164" fontId="22" fillId="6" borderId="4" xfId="14" applyFont="1" applyFill="1" applyBorder="1" applyAlignment="1">
      <alignment horizontal="center"/>
    </xf>
    <xf numFmtId="164" fontId="22" fillId="6" borderId="6" xfId="14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21" fillId="6" borderId="1" xfId="13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65" fontId="24" fillId="11" borderId="4" xfId="0" applyNumberFormat="1" applyFont="1" applyFill="1" applyBorder="1" applyAlignment="1">
      <alignment horizontal="right" vertical="center"/>
    </xf>
    <xf numFmtId="165" fontId="24" fillId="11" borderId="8" xfId="0" applyNumberFormat="1" applyFont="1" applyFill="1" applyBorder="1" applyAlignment="1">
      <alignment horizontal="right" vertical="center"/>
    </xf>
    <xf numFmtId="165" fontId="24" fillId="11" borderId="6" xfId="0" applyNumberFormat="1" applyFont="1" applyFill="1" applyBorder="1" applyAlignment="1">
      <alignment horizontal="right" vertical="center"/>
    </xf>
    <xf numFmtId="165" fontId="22" fillId="6" borderId="2" xfId="13" applyNumberFormat="1" applyFont="1" applyBorder="1" applyAlignment="1">
      <alignment horizontal="center" wrapText="1"/>
    </xf>
    <xf numFmtId="165" fontId="22" fillId="6" borderId="23" xfId="13" applyNumberFormat="1" applyFont="1" applyBorder="1" applyAlignment="1">
      <alignment horizontal="center" wrapText="1"/>
    </xf>
    <xf numFmtId="165" fontId="22" fillId="6" borderId="24" xfId="13" applyNumberFormat="1" applyFont="1" applyBorder="1" applyAlignment="1">
      <alignment horizontal="center" wrapText="1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/>
      <protection locked="0"/>
    </xf>
    <xf numFmtId="0" fontId="5" fillId="7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right"/>
      <protection locked="0"/>
    </xf>
    <xf numFmtId="0" fontId="5" fillId="7" borderId="8" xfId="0" applyFont="1" applyFill="1" applyBorder="1" applyAlignment="1" applyProtection="1">
      <alignment horizontal="right"/>
      <protection locked="0"/>
    </xf>
    <xf numFmtId="0" fontId="5" fillId="13" borderId="4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</cellXfs>
  <cellStyles count="18">
    <cellStyle name="60% - Colore 3" xfId="1" builtinId="40"/>
    <cellStyle name="Colore 3" xfId="2" builtinId="37"/>
    <cellStyle name="Colore 5" xfId="3" builtinId="45"/>
    <cellStyle name="Migliaia 2" xfId="4"/>
    <cellStyle name="Migliaia 2 2" xfId="5"/>
    <cellStyle name="Normale" xfId="0" builtinId="0"/>
    <cellStyle name="Normale 2" xfId="6"/>
    <cellStyle name="Normale 3" xfId="7"/>
    <cellStyle name="Normale 3 2" xfId="8"/>
    <cellStyle name="Percentuale" xfId="9" builtinId="5"/>
    <cellStyle name="Percentuale 2" xfId="10"/>
    <cellStyle name="Percentuale 3" xfId="11"/>
    <cellStyle name="Percentuale 4" xfId="12"/>
    <cellStyle name="Valore valido" xfId="13" builtinId="26"/>
    <cellStyle name="Valuta" xfId="14" builtinId="4"/>
    <cellStyle name="Valuta 2" xfId="15"/>
    <cellStyle name="Valuta 3" xfId="16"/>
    <cellStyle name="Valuta 4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8"/>
  <sheetViews>
    <sheetView workbookViewId="0">
      <selection activeCell="B2" sqref="B2:S2"/>
    </sheetView>
  </sheetViews>
  <sheetFormatPr defaultColWidth="9.140625" defaultRowHeight="12.75" x14ac:dyDescent="0.2"/>
  <cols>
    <col min="1" max="1" width="9.140625" style="169"/>
    <col min="2" max="2" width="6.140625" style="170" customWidth="1"/>
    <col min="3" max="19" width="9.140625" style="170"/>
    <col min="20" max="16384" width="9.140625" style="169"/>
  </cols>
  <sheetData>
    <row r="1" spans="2:19" ht="20.25" x14ac:dyDescent="0.2">
      <c r="B1" s="190" t="s">
        <v>233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</row>
    <row r="2" spans="2:19" ht="69.75" customHeight="1" x14ac:dyDescent="0.2">
      <c r="B2" s="195" t="s">
        <v>213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7"/>
    </row>
    <row r="3" spans="2:19" ht="69.75" customHeight="1" x14ac:dyDescent="0.2">
      <c r="B3" s="195" t="s">
        <v>214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</row>
    <row r="4" spans="2:19" ht="63" customHeight="1" x14ac:dyDescent="0.2">
      <c r="B4" s="195" t="s">
        <v>215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7"/>
    </row>
    <row r="5" spans="2:19" ht="49.5" customHeight="1" x14ac:dyDescent="0.2">
      <c r="B5" s="198" t="s">
        <v>216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200"/>
    </row>
    <row r="6" spans="2:19" ht="42" customHeight="1" x14ac:dyDescent="0.2">
      <c r="B6" s="195" t="s">
        <v>217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7"/>
    </row>
    <row r="7" spans="2:19" ht="41.25" customHeight="1" thickBot="1" x14ac:dyDescent="0.25">
      <c r="B7" s="201" t="s">
        <v>220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3"/>
    </row>
    <row r="8" spans="2:19" ht="9.75" customHeight="1" thickBot="1" x14ac:dyDescent="0.25"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</row>
    <row r="9" spans="2:19" ht="28.5" customHeight="1" thickBot="1" x14ac:dyDescent="0.25">
      <c r="B9" s="173"/>
      <c r="C9" s="189" t="s">
        <v>218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2:19" ht="9" customHeight="1" thickBot="1" x14ac:dyDescent="0.25">
      <c r="B10" s="169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</row>
    <row r="11" spans="2:19" ht="27" customHeight="1" thickBot="1" x14ac:dyDescent="0.25">
      <c r="B11" s="173"/>
      <c r="C11" s="189" t="s">
        <v>219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</row>
    <row r="15" spans="2:19" x14ac:dyDescent="0.2">
      <c r="M15" s="193" t="s">
        <v>221</v>
      </c>
      <c r="N15" s="194"/>
      <c r="O15" s="194"/>
      <c r="P15" s="194"/>
      <c r="Q15" s="194"/>
      <c r="R15" s="194"/>
      <c r="S15" s="194"/>
    </row>
    <row r="16" spans="2:19" x14ac:dyDescent="0.2">
      <c r="M16" s="194"/>
      <c r="N16" s="194"/>
      <c r="O16" s="194"/>
      <c r="P16" s="194"/>
      <c r="Q16" s="194"/>
      <c r="R16" s="194"/>
      <c r="S16" s="194"/>
    </row>
    <row r="17" spans="13:19" x14ac:dyDescent="0.2">
      <c r="M17" s="194"/>
      <c r="N17" s="194"/>
      <c r="O17" s="194"/>
      <c r="P17" s="194"/>
      <c r="Q17" s="194"/>
      <c r="R17" s="194"/>
      <c r="S17" s="194"/>
    </row>
    <row r="18" spans="13:19" x14ac:dyDescent="0.2">
      <c r="M18" s="194"/>
      <c r="N18" s="194"/>
      <c r="O18" s="194"/>
      <c r="P18" s="194"/>
      <c r="Q18" s="194"/>
      <c r="R18" s="194"/>
      <c r="S18" s="194"/>
    </row>
  </sheetData>
  <mergeCells count="10">
    <mergeCell ref="C9:S9"/>
    <mergeCell ref="C11:S11"/>
    <mergeCell ref="B1:S1"/>
    <mergeCell ref="M15:S18"/>
    <mergeCell ref="B2:S2"/>
    <mergeCell ref="B3:S3"/>
    <mergeCell ref="B4:S4"/>
    <mergeCell ref="B5:S5"/>
    <mergeCell ref="B6:S6"/>
    <mergeCell ref="B7:S7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J31" sqref="J31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107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A6" sqref="A6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245" t="s">
        <v>159</v>
      </c>
      <c r="D2" s="245"/>
      <c r="E2" s="245"/>
      <c r="F2" s="245"/>
      <c r="G2" s="245"/>
    </row>
    <row r="3" spans="1:7" ht="15.75" x14ac:dyDescent="0.25">
      <c r="C3" s="221" t="s">
        <v>108</v>
      </c>
      <c r="D3" s="221"/>
      <c r="E3" s="221"/>
      <c r="F3" s="229"/>
      <c r="G3" s="27" t="s">
        <v>99</v>
      </c>
    </row>
    <row r="4" spans="1:7" ht="25.5" x14ac:dyDescent="0.2">
      <c r="A4" s="77" t="s">
        <v>156</v>
      </c>
      <c r="B4" s="77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2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2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2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2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2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2"/>
      <c r="C30" s="2"/>
      <c r="D30" s="2"/>
      <c r="E30" s="2"/>
      <c r="F30" s="2"/>
    </row>
  </sheetData>
  <mergeCells count="2">
    <mergeCell ref="C2:G2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F11" sqref="F11"/>
    </sheetView>
  </sheetViews>
  <sheetFormatPr defaultColWidth="12.85546875" defaultRowHeight="12.75" x14ac:dyDescent="0.2"/>
  <cols>
    <col min="1" max="1" width="6" bestFit="1" customWidth="1"/>
    <col min="2" max="2" width="8" bestFit="1" customWidth="1"/>
    <col min="3" max="3" width="11.5703125" bestFit="1" customWidth="1"/>
    <col min="4" max="4" width="17.28515625" bestFit="1" customWidth="1"/>
    <col min="5" max="5" width="26" customWidth="1"/>
    <col min="6" max="6" width="14" customWidth="1"/>
    <col min="9" max="9" width="13.5703125" bestFit="1" customWidth="1"/>
  </cols>
  <sheetData>
    <row r="2" spans="1:11" ht="15.75" x14ac:dyDescent="0.25">
      <c r="E2" s="245" t="s">
        <v>159</v>
      </c>
      <c r="F2" s="245"/>
      <c r="G2" s="245"/>
      <c r="H2" s="245"/>
      <c r="I2" s="245"/>
      <c r="J2" s="245"/>
    </row>
    <row r="3" spans="1:11" ht="15.75" x14ac:dyDescent="0.25">
      <c r="E3" s="221" t="s">
        <v>207</v>
      </c>
      <c r="F3" s="221"/>
      <c r="G3" s="221"/>
      <c r="H3" s="229"/>
      <c r="I3" s="141"/>
      <c r="J3" s="27" t="s">
        <v>99</v>
      </c>
      <c r="K3" s="9" t="s">
        <v>194</v>
      </c>
    </row>
    <row r="4" spans="1:11" ht="38.25" x14ac:dyDescent="0.2">
      <c r="A4" s="94" t="s">
        <v>156</v>
      </c>
      <c r="B4" s="77" t="s">
        <v>168</v>
      </c>
      <c r="C4" s="77" t="s">
        <v>192</v>
      </c>
      <c r="D4" s="77" t="s">
        <v>97</v>
      </c>
      <c r="E4" s="27" t="s">
        <v>24</v>
      </c>
      <c r="F4" s="27" t="s">
        <v>25</v>
      </c>
      <c r="G4" s="27" t="s">
        <v>183</v>
      </c>
      <c r="H4" s="125" t="s">
        <v>237</v>
      </c>
      <c r="I4" s="80" t="s">
        <v>240</v>
      </c>
      <c r="J4" s="28">
        <f>SUM(I:I)</f>
        <v>0</v>
      </c>
      <c r="K4" s="8">
        <v>12.5</v>
      </c>
    </row>
    <row r="5" spans="1:11" x14ac:dyDescent="0.2">
      <c r="A5" s="23"/>
      <c r="B5" s="23"/>
      <c r="C5" s="23"/>
      <c r="D5" s="23"/>
      <c r="E5" s="24"/>
      <c r="F5" s="25"/>
      <c r="G5" s="24"/>
      <c r="H5" s="24"/>
      <c r="I5" s="101">
        <f>IF((G5/100*$K$4)&gt;(G5-H5),(G5-H5),(G5/100*$K$4))</f>
        <v>0</v>
      </c>
    </row>
    <row r="6" spans="1:11" x14ac:dyDescent="0.2">
      <c r="A6" s="2"/>
      <c r="B6" s="124"/>
      <c r="C6" s="124"/>
      <c r="D6" s="2"/>
      <c r="E6" s="2"/>
      <c r="F6" s="2"/>
      <c r="G6" s="2"/>
      <c r="H6" s="2"/>
      <c r="I6" s="145">
        <f>IF((G6/100*$K$4)&gt;(G6-H6),(G6-H6),(G6/100*$K$4))</f>
        <v>0</v>
      </c>
    </row>
    <row r="7" spans="1:11" x14ac:dyDescent="0.2">
      <c r="A7" s="23"/>
      <c r="B7" s="23"/>
      <c r="C7" s="23"/>
      <c r="D7" s="23"/>
      <c r="E7" s="24"/>
      <c r="F7" s="25"/>
      <c r="G7" s="24"/>
      <c r="H7" s="24"/>
      <c r="I7" s="101">
        <f t="shared" ref="I7:I30" si="0">IF((G7/100*$K$4)&gt;(G7-H7),(G7-H7),(G7/100*$K$4))</f>
        <v>0</v>
      </c>
    </row>
    <row r="8" spans="1:11" x14ac:dyDescent="0.2">
      <c r="A8" s="2"/>
      <c r="B8" s="124"/>
      <c r="C8" s="124"/>
      <c r="D8" s="2"/>
      <c r="E8" s="2"/>
      <c r="F8" s="2"/>
      <c r="G8" s="2"/>
      <c r="H8" s="2"/>
      <c r="I8" s="145">
        <f t="shared" si="0"/>
        <v>0</v>
      </c>
    </row>
    <row r="9" spans="1:11" x14ac:dyDescent="0.2">
      <c r="A9" s="23"/>
      <c r="B9" s="23"/>
      <c r="C9" s="23"/>
      <c r="D9" s="23"/>
      <c r="E9" s="24"/>
      <c r="F9" s="25"/>
      <c r="G9" s="24"/>
      <c r="H9" s="24"/>
      <c r="I9" s="101">
        <f t="shared" si="0"/>
        <v>0</v>
      </c>
    </row>
    <row r="10" spans="1:11" x14ac:dyDescent="0.2">
      <c r="A10" s="2"/>
      <c r="B10" s="124"/>
      <c r="C10" s="124"/>
      <c r="D10" s="2"/>
      <c r="E10" s="2"/>
      <c r="F10" s="2"/>
      <c r="G10" s="2"/>
      <c r="H10" s="2"/>
      <c r="I10" s="145">
        <f t="shared" si="0"/>
        <v>0</v>
      </c>
    </row>
    <row r="11" spans="1:11" x14ac:dyDescent="0.2">
      <c r="A11" s="23"/>
      <c r="B11" s="23"/>
      <c r="C11" s="23"/>
      <c r="D11" s="23"/>
      <c r="E11" s="24"/>
      <c r="F11" s="25"/>
      <c r="G11" s="24"/>
      <c r="H11" s="24"/>
      <c r="I11" s="101">
        <f t="shared" si="0"/>
        <v>0</v>
      </c>
    </row>
    <row r="12" spans="1:11" x14ac:dyDescent="0.2">
      <c r="A12" s="2"/>
      <c r="B12" s="124"/>
      <c r="C12" s="124"/>
      <c r="D12" s="2"/>
      <c r="E12" s="2"/>
      <c r="F12" s="2"/>
      <c r="G12" s="2"/>
      <c r="H12" s="2"/>
      <c r="I12" s="145">
        <f t="shared" si="0"/>
        <v>0</v>
      </c>
    </row>
    <row r="13" spans="1:11" x14ac:dyDescent="0.2">
      <c r="A13" s="23"/>
      <c r="B13" s="23"/>
      <c r="C13" s="23"/>
      <c r="D13" s="23"/>
      <c r="E13" s="24"/>
      <c r="F13" s="25"/>
      <c r="G13" s="24"/>
      <c r="H13" s="24"/>
      <c r="I13" s="101">
        <f t="shared" si="0"/>
        <v>0</v>
      </c>
    </row>
    <row r="14" spans="1:11" x14ac:dyDescent="0.2">
      <c r="A14" s="2"/>
      <c r="B14" s="124"/>
      <c r="C14" s="124"/>
      <c r="D14" s="2"/>
      <c r="E14" s="2"/>
      <c r="F14" s="2"/>
      <c r="G14" s="7"/>
      <c r="H14" s="7"/>
      <c r="I14" s="145">
        <f t="shared" si="0"/>
        <v>0</v>
      </c>
    </row>
    <row r="15" spans="1:11" x14ac:dyDescent="0.2">
      <c r="A15" s="23"/>
      <c r="B15" s="23"/>
      <c r="C15" s="23"/>
      <c r="D15" s="23"/>
      <c r="E15" s="24"/>
      <c r="F15" s="25"/>
      <c r="G15" s="24"/>
      <c r="H15" s="24"/>
      <c r="I15" s="101">
        <f t="shared" si="0"/>
        <v>0</v>
      </c>
    </row>
    <row r="16" spans="1:11" x14ac:dyDescent="0.2">
      <c r="A16" s="2"/>
      <c r="B16" s="124"/>
      <c r="C16" s="124"/>
      <c r="D16" s="2"/>
      <c r="E16" s="2"/>
      <c r="F16" s="2"/>
      <c r="G16" s="2"/>
      <c r="H16" s="2"/>
      <c r="I16" s="145">
        <f t="shared" si="0"/>
        <v>0</v>
      </c>
    </row>
    <row r="17" spans="1:9" x14ac:dyDescent="0.2">
      <c r="A17" s="23"/>
      <c r="B17" s="23"/>
      <c r="C17" s="23"/>
      <c r="D17" s="23"/>
      <c r="E17" s="24"/>
      <c r="F17" s="25"/>
      <c r="G17" s="24"/>
      <c r="H17" s="24"/>
      <c r="I17" s="101">
        <f t="shared" si="0"/>
        <v>0</v>
      </c>
    </row>
    <row r="18" spans="1:9" x14ac:dyDescent="0.2">
      <c r="A18" s="2"/>
      <c r="B18" s="124"/>
      <c r="C18" s="124"/>
      <c r="D18" s="2"/>
      <c r="E18" s="2"/>
      <c r="F18" s="2"/>
      <c r="G18" s="2"/>
      <c r="H18" s="2"/>
      <c r="I18" s="145">
        <f t="shared" si="0"/>
        <v>0</v>
      </c>
    </row>
    <row r="19" spans="1:9" x14ac:dyDescent="0.2">
      <c r="A19" s="23"/>
      <c r="B19" s="23"/>
      <c r="C19" s="23"/>
      <c r="D19" s="23"/>
      <c r="E19" s="24"/>
      <c r="F19" s="25"/>
      <c r="G19" s="24"/>
      <c r="H19" s="24"/>
      <c r="I19" s="101">
        <f t="shared" si="0"/>
        <v>0</v>
      </c>
    </row>
    <row r="20" spans="1:9" x14ac:dyDescent="0.2">
      <c r="A20" s="2"/>
      <c r="B20" s="124"/>
      <c r="C20" s="124"/>
      <c r="D20" s="2"/>
      <c r="E20" s="2"/>
      <c r="F20" s="2"/>
      <c r="G20" s="2"/>
      <c r="H20" s="2"/>
      <c r="I20" s="145">
        <f t="shared" si="0"/>
        <v>0</v>
      </c>
    </row>
    <row r="21" spans="1:9" x14ac:dyDescent="0.2">
      <c r="A21" s="23"/>
      <c r="B21" s="23"/>
      <c r="C21" s="23"/>
      <c r="D21" s="23"/>
      <c r="E21" s="24"/>
      <c r="F21" s="25"/>
      <c r="G21" s="24"/>
      <c r="H21" s="24"/>
      <c r="I21" s="101">
        <f t="shared" si="0"/>
        <v>0</v>
      </c>
    </row>
    <row r="22" spans="1:9" x14ac:dyDescent="0.2">
      <c r="A22" s="2"/>
      <c r="B22" s="124"/>
      <c r="C22" s="124"/>
      <c r="D22" s="2"/>
      <c r="E22" s="2"/>
      <c r="F22" s="2"/>
      <c r="G22" s="2"/>
      <c r="H22" s="2"/>
      <c r="I22" s="145">
        <f t="shared" si="0"/>
        <v>0</v>
      </c>
    </row>
    <row r="23" spans="1:9" x14ac:dyDescent="0.2">
      <c r="A23" s="23"/>
      <c r="B23" s="23"/>
      <c r="C23" s="23"/>
      <c r="D23" s="23"/>
      <c r="E23" s="24"/>
      <c r="F23" s="25"/>
      <c r="G23" s="24"/>
      <c r="H23" s="24"/>
      <c r="I23" s="101">
        <f t="shared" si="0"/>
        <v>0</v>
      </c>
    </row>
    <row r="24" spans="1:9" x14ac:dyDescent="0.2">
      <c r="A24" s="2"/>
      <c r="B24" s="124"/>
      <c r="C24" s="124"/>
      <c r="D24" s="2"/>
      <c r="E24" s="2"/>
      <c r="F24" s="2"/>
      <c r="G24" s="2"/>
      <c r="H24" s="2"/>
      <c r="I24" s="145">
        <f t="shared" si="0"/>
        <v>0</v>
      </c>
    </row>
    <row r="25" spans="1:9" x14ac:dyDescent="0.2">
      <c r="A25" s="23"/>
      <c r="B25" s="23"/>
      <c r="C25" s="23"/>
      <c r="D25" s="23"/>
      <c r="E25" s="24"/>
      <c r="F25" s="25"/>
      <c r="G25" s="24"/>
      <c r="H25" s="24"/>
      <c r="I25" s="101">
        <f t="shared" si="0"/>
        <v>0</v>
      </c>
    </row>
    <row r="26" spans="1:9" x14ac:dyDescent="0.2">
      <c r="A26" s="2"/>
      <c r="B26" s="124"/>
      <c r="C26" s="124"/>
      <c r="D26" s="2"/>
      <c r="E26" s="2"/>
      <c r="F26" s="2"/>
      <c r="G26" s="2"/>
      <c r="H26" s="2"/>
      <c r="I26" s="145">
        <f t="shared" si="0"/>
        <v>0</v>
      </c>
    </row>
    <row r="27" spans="1:9" x14ac:dyDescent="0.2">
      <c r="A27" s="23"/>
      <c r="B27" s="23"/>
      <c r="C27" s="23"/>
      <c r="D27" s="23"/>
      <c r="E27" s="24"/>
      <c r="F27" s="25"/>
      <c r="G27" s="24"/>
      <c r="H27" s="24"/>
      <c r="I27" s="101">
        <f t="shared" si="0"/>
        <v>0</v>
      </c>
    </row>
    <row r="28" spans="1:9" x14ac:dyDescent="0.2">
      <c r="A28" s="2"/>
      <c r="B28" s="124"/>
      <c r="C28" s="124"/>
      <c r="D28" s="2"/>
      <c r="E28" s="2"/>
      <c r="F28" s="2"/>
      <c r="G28" s="2"/>
      <c r="H28" s="2"/>
      <c r="I28" s="145">
        <f t="shared" si="0"/>
        <v>0</v>
      </c>
    </row>
    <row r="29" spans="1:9" x14ac:dyDescent="0.2">
      <c r="A29" s="23"/>
      <c r="B29" s="23"/>
      <c r="C29" s="23"/>
      <c r="D29" s="23"/>
      <c r="E29" s="24"/>
      <c r="F29" s="25"/>
      <c r="G29" s="24"/>
      <c r="H29" s="24"/>
      <c r="I29" s="101">
        <f t="shared" si="0"/>
        <v>0</v>
      </c>
    </row>
    <row r="30" spans="1:9" x14ac:dyDescent="0.2">
      <c r="A30" s="2"/>
      <c r="B30" s="124"/>
      <c r="C30" s="124"/>
      <c r="D30" s="2"/>
      <c r="E30" s="2"/>
      <c r="F30" s="2"/>
      <c r="G30" s="2"/>
      <c r="H30" s="2"/>
      <c r="I30" s="145">
        <f t="shared" si="0"/>
        <v>0</v>
      </c>
    </row>
  </sheetData>
  <mergeCells count="2">
    <mergeCell ref="E2:J2"/>
    <mergeCell ref="E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J5" sqref="J5"/>
    </sheetView>
  </sheetViews>
  <sheetFormatPr defaultColWidth="11.42578125" defaultRowHeight="12.75" x14ac:dyDescent="0.2"/>
  <cols>
    <col min="1" max="1" width="6" bestFit="1" customWidth="1"/>
    <col min="2" max="2" width="8" bestFit="1" customWidth="1"/>
    <col min="3" max="3" width="11.5703125" bestFit="1" customWidth="1"/>
    <col min="4" max="4" width="10.7109375" bestFit="1" customWidth="1"/>
    <col min="5" max="11" width="16.85546875" customWidth="1"/>
  </cols>
  <sheetData>
    <row r="2" spans="1:12" ht="15.75" x14ac:dyDescent="0.25">
      <c r="E2" s="245" t="s">
        <v>160</v>
      </c>
      <c r="F2" s="245"/>
      <c r="G2" s="245"/>
      <c r="H2" s="245"/>
      <c r="I2" s="245"/>
      <c r="J2" s="245"/>
      <c r="K2" s="245"/>
    </row>
    <row r="3" spans="1:12" ht="15.75" x14ac:dyDescent="0.25">
      <c r="E3" s="221" t="s">
        <v>109</v>
      </c>
      <c r="F3" s="221"/>
      <c r="G3" s="221"/>
      <c r="H3" s="229"/>
      <c r="I3" s="109"/>
      <c r="J3" s="102"/>
      <c r="K3" s="27" t="s">
        <v>99</v>
      </c>
      <c r="L3" s="9" t="s">
        <v>194</v>
      </c>
    </row>
    <row r="4" spans="1:12" ht="25.5" x14ac:dyDescent="0.2">
      <c r="A4" s="77" t="s">
        <v>156</v>
      </c>
      <c r="B4" s="77" t="s">
        <v>168</v>
      </c>
      <c r="C4" s="21" t="s">
        <v>192</v>
      </c>
      <c r="D4" s="21" t="s">
        <v>193</v>
      </c>
      <c r="E4" s="77" t="s">
        <v>97</v>
      </c>
      <c r="F4" s="27" t="s">
        <v>24</v>
      </c>
      <c r="G4" s="27" t="s">
        <v>25</v>
      </c>
      <c r="H4" s="27" t="s">
        <v>183</v>
      </c>
      <c r="I4" s="125" t="s">
        <v>237</v>
      </c>
      <c r="J4" s="80" t="s">
        <v>240</v>
      </c>
      <c r="K4" s="28">
        <f>SUM(J:J)</f>
        <v>0</v>
      </c>
      <c r="L4" s="8">
        <v>12.5</v>
      </c>
    </row>
    <row r="5" spans="1:12" x14ac:dyDescent="0.2">
      <c r="A5" s="23"/>
      <c r="B5" s="23"/>
      <c r="C5" s="23"/>
      <c r="D5" s="23"/>
      <c r="E5" s="23"/>
      <c r="F5" s="24"/>
      <c r="G5" s="25"/>
      <c r="H5" s="24"/>
      <c r="I5" s="24">
        <v>0</v>
      </c>
      <c r="J5" s="101">
        <f>IF((H5/100*$L$4)&gt;(H5-I5),(H5-I5),(H5/100*$L$4))</f>
        <v>0</v>
      </c>
    </row>
    <row r="6" spans="1:12" x14ac:dyDescent="0.2">
      <c r="A6" s="2"/>
      <c r="B6" s="124"/>
      <c r="C6" s="124"/>
      <c r="D6" s="124"/>
      <c r="E6" s="2"/>
      <c r="F6" s="2"/>
      <c r="G6" s="2"/>
      <c r="H6" s="2"/>
      <c r="I6" s="2"/>
      <c r="J6" s="145">
        <f>IF((H6/100*$L$4)&gt;(H6-I6),(H6-I6),(H6/100*$L$4))</f>
        <v>0</v>
      </c>
    </row>
    <row r="7" spans="1:12" x14ac:dyDescent="0.2">
      <c r="A7" s="23"/>
      <c r="B7" s="23"/>
      <c r="C7" s="23"/>
      <c r="D7" s="23"/>
      <c r="E7" s="23"/>
      <c r="F7" s="24"/>
      <c r="G7" s="25"/>
      <c r="H7" s="24"/>
      <c r="I7" s="24"/>
      <c r="J7" s="101">
        <f t="shared" ref="J7:J30" si="0">IF((H7/100*$L$4)&gt;(H7-I7),(H7-I7),(H7/100*$L$4))</f>
        <v>0</v>
      </c>
    </row>
    <row r="8" spans="1:12" x14ac:dyDescent="0.2">
      <c r="A8" s="2"/>
      <c r="B8" s="124"/>
      <c r="C8" s="124"/>
      <c r="D8" s="124"/>
      <c r="E8" s="2"/>
      <c r="F8" s="2"/>
      <c r="G8" s="2"/>
      <c r="H8" s="2"/>
      <c r="I8" s="2"/>
      <c r="J8" s="145">
        <f t="shared" si="0"/>
        <v>0</v>
      </c>
    </row>
    <row r="9" spans="1:12" x14ac:dyDescent="0.2">
      <c r="A9" s="23"/>
      <c r="B9" s="23"/>
      <c r="C9" s="23"/>
      <c r="D9" s="23"/>
      <c r="E9" s="23"/>
      <c r="F9" s="24"/>
      <c r="G9" s="25"/>
      <c r="H9" s="24"/>
      <c r="I9" s="24"/>
      <c r="J9" s="101">
        <f t="shared" si="0"/>
        <v>0</v>
      </c>
    </row>
    <row r="10" spans="1:12" x14ac:dyDescent="0.2">
      <c r="A10" s="2"/>
      <c r="B10" s="124"/>
      <c r="C10" s="124"/>
      <c r="D10" s="124"/>
      <c r="E10" s="2"/>
      <c r="F10" s="2"/>
      <c r="G10" s="2"/>
      <c r="H10" s="2"/>
      <c r="I10" s="2"/>
      <c r="J10" s="145">
        <f t="shared" si="0"/>
        <v>0</v>
      </c>
    </row>
    <row r="11" spans="1:12" x14ac:dyDescent="0.2">
      <c r="A11" s="23"/>
      <c r="B11" s="23"/>
      <c r="C11" s="23"/>
      <c r="D11" s="23"/>
      <c r="E11" s="23"/>
      <c r="F11" s="24"/>
      <c r="G11" s="25"/>
      <c r="H11" s="24"/>
      <c r="I11" s="24"/>
      <c r="J11" s="101">
        <f t="shared" si="0"/>
        <v>0</v>
      </c>
    </row>
    <row r="12" spans="1:12" x14ac:dyDescent="0.2">
      <c r="A12" s="2"/>
      <c r="B12" s="124"/>
      <c r="C12" s="124"/>
      <c r="D12" s="124"/>
      <c r="E12" s="2"/>
      <c r="F12" s="2"/>
      <c r="G12" s="2"/>
      <c r="H12" s="2"/>
      <c r="I12" s="2"/>
      <c r="J12" s="145">
        <f t="shared" si="0"/>
        <v>0</v>
      </c>
    </row>
    <row r="13" spans="1:12" x14ac:dyDescent="0.2">
      <c r="A13" s="23"/>
      <c r="B13" s="23"/>
      <c r="C13" s="23"/>
      <c r="D13" s="23"/>
      <c r="E13" s="23"/>
      <c r="F13" s="24"/>
      <c r="G13" s="25"/>
      <c r="H13" s="24"/>
      <c r="I13" s="24"/>
      <c r="J13" s="101">
        <f t="shared" si="0"/>
        <v>0</v>
      </c>
    </row>
    <row r="14" spans="1:12" x14ac:dyDescent="0.2">
      <c r="A14" s="2"/>
      <c r="B14" s="124"/>
      <c r="C14" s="124"/>
      <c r="D14" s="124"/>
      <c r="E14" s="2"/>
      <c r="F14" s="2"/>
      <c r="G14" s="2"/>
      <c r="H14" s="7"/>
      <c r="I14" s="7"/>
      <c r="J14" s="145">
        <f t="shared" si="0"/>
        <v>0</v>
      </c>
    </row>
    <row r="15" spans="1:12" x14ac:dyDescent="0.2">
      <c r="A15" s="23"/>
      <c r="B15" s="23"/>
      <c r="C15" s="23"/>
      <c r="D15" s="23"/>
      <c r="E15" s="23"/>
      <c r="F15" s="24"/>
      <c r="G15" s="25"/>
      <c r="H15" s="24"/>
      <c r="I15" s="24"/>
      <c r="J15" s="101">
        <f t="shared" si="0"/>
        <v>0</v>
      </c>
    </row>
    <row r="16" spans="1:12" x14ac:dyDescent="0.2">
      <c r="A16" s="2"/>
      <c r="B16" s="124"/>
      <c r="C16" s="124"/>
      <c r="D16" s="124"/>
      <c r="E16" s="2"/>
      <c r="F16" s="2"/>
      <c r="G16" s="2"/>
      <c r="H16" s="2"/>
      <c r="I16" s="2"/>
      <c r="J16" s="145">
        <f t="shared" si="0"/>
        <v>0</v>
      </c>
    </row>
    <row r="17" spans="1:10" x14ac:dyDescent="0.2">
      <c r="A17" s="23"/>
      <c r="B17" s="23"/>
      <c r="C17" s="23"/>
      <c r="D17" s="23"/>
      <c r="E17" s="23"/>
      <c r="F17" s="24"/>
      <c r="G17" s="25"/>
      <c r="H17" s="24"/>
      <c r="I17" s="24"/>
      <c r="J17" s="101">
        <f t="shared" si="0"/>
        <v>0</v>
      </c>
    </row>
    <row r="18" spans="1:10" x14ac:dyDescent="0.2">
      <c r="A18" s="2"/>
      <c r="B18" s="124"/>
      <c r="C18" s="124"/>
      <c r="D18" s="124"/>
      <c r="E18" s="2"/>
      <c r="F18" s="2"/>
      <c r="G18" s="2"/>
      <c r="H18" s="2"/>
      <c r="I18" s="2"/>
      <c r="J18" s="145">
        <f t="shared" si="0"/>
        <v>0</v>
      </c>
    </row>
    <row r="19" spans="1:10" x14ac:dyDescent="0.2">
      <c r="A19" s="23"/>
      <c r="B19" s="23"/>
      <c r="C19" s="23"/>
      <c r="D19" s="23"/>
      <c r="E19" s="23"/>
      <c r="F19" s="24"/>
      <c r="G19" s="25"/>
      <c r="H19" s="24"/>
      <c r="I19" s="24"/>
      <c r="J19" s="101">
        <f t="shared" si="0"/>
        <v>0</v>
      </c>
    </row>
    <row r="20" spans="1:10" x14ac:dyDescent="0.2">
      <c r="A20" s="2"/>
      <c r="B20" s="124"/>
      <c r="C20" s="124"/>
      <c r="D20" s="124"/>
      <c r="E20" s="2"/>
      <c r="F20" s="2"/>
      <c r="G20" s="2"/>
      <c r="H20" s="2"/>
      <c r="I20" s="2"/>
      <c r="J20" s="145">
        <f t="shared" si="0"/>
        <v>0</v>
      </c>
    </row>
    <row r="21" spans="1:10" x14ac:dyDescent="0.2">
      <c r="A21" s="23"/>
      <c r="B21" s="23"/>
      <c r="C21" s="23"/>
      <c r="D21" s="23"/>
      <c r="E21" s="23"/>
      <c r="F21" s="24"/>
      <c r="G21" s="25"/>
      <c r="H21" s="24"/>
      <c r="I21" s="24"/>
      <c r="J21" s="101">
        <f t="shared" si="0"/>
        <v>0</v>
      </c>
    </row>
    <row r="22" spans="1:10" x14ac:dyDescent="0.2">
      <c r="A22" s="2"/>
      <c r="B22" s="124"/>
      <c r="C22" s="124"/>
      <c r="D22" s="124"/>
      <c r="E22" s="2"/>
      <c r="F22" s="2"/>
      <c r="G22" s="2"/>
      <c r="H22" s="2"/>
      <c r="I22" s="2"/>
      <c r="J22" s="145">
        <f t="shared" si="0"/>
        <v>0</v>
      </c>
    </row>
    <row r="23" spans="1:10" x14ac:dyDescent="0.2">
      <c r="A23" s="23"/>
      <c r="B23" s="23"/>
      <c r="C23" s="23"/>
      <c r="D23" s="23"/>
      <c r="E23" s="23"/>
      <c r="F23" s="24"/>
      <c r="G23" s="25"/>
      <c r="H23" s="24"/>
      <c r="I23" s="24"/>
      <c r="J23" s="101">
        <f t="shared" si="0"/>
        <v>0</v>
      </c>
    </row>
    <row r="24" spans="1:10" x14ac:dyDescent="0.2">
      <c r="A24" s="2"/>
      <c r="B24" s="124"/>
      <c r="C24" s="124"/>
      <c r="D24" s="124"/>
      <c r="E24" s="2"/>
      <c r="F24" s="2"/>
      <c r="G24" s="2"/>
      <c r="H24" s="2"/>
      <c r="I24" s="2"/>
      <c r="J24" s="145">
        <f t="shared" si="0"/>
        <v>0</v>
      </c>
    </row>
    <row r="25" spans="1:10" x14ac:dyDescent="0.2">
      <c r="A25" s="23"/>
      <c r="B25" s="23"/>
      <c r="C25" s="23"/>
      <c r="D25" s="23"/>
      <c r="E25" s="23"/>
      <c r="F25" s="24"/>
      <c r="G25" s="25"/>
      <c r="H25" s="24"/>
      <c r="I25" s="24"/>
      <c r="J25" s="101">
        <f t="shared" si="0"/>
        <v>0</v>
      </c>
    </row>
    <row r="26" spans="1:10" x14ac:dyDescent="0.2">
      <c r="A26" s="2"/>
      <c r="B26" s="124"/>
      <c r="C26" s="124"/>
      <c r="D26" s="124"/>
      <c r="E26" s="2"/>
      <c r="F26" s="2"/>
      <c r="G26" s="2"/>
      <c r="H26" s="2"/>
      <c r="I26" s="2"/>
      <c r="J26" s="145">
        <f t="shared" si="0"/>
        <v>0</v>
      </c>
    </row>
    <row r="27" spans="1:10" x14ac:dyDescent="0.2">
      <c r="A27" s="23"/>
      <c r="B27" s="23"/>
      <c r="C27" s="23"/>
      <c r="D27" s="23"/>
      <c r="E27" s="23"/>
      <c r="F27" s="24"/>
      <c r="G27" s="25"/>
      <c r="H27" s="24"/>
      <c r="I27" s="24"/>
      <c r="J27" s="101">
        <f>IF((H27/100*$L$4)&gt;(H27-I27),(H27-I27),(H27/100*$L$4))</f>
        <v>0</v>
      </c>
    </row>
    <row r="28" spans="1:10" x14ac:dyDescent="0.2">
      <c r="A28" s="2"/>
      <c r="B28" s="124"/>
      <c r="C28" s="124"/>
      <c r="D28" s="124"/>
      <c r="E28" s="2"/>
      <c r="F28" s="2"/>
      <c r="G28" s="2"/>
      <c r="H28" s="2"/>
      <c r="I28" s="2"/>
      <c r="J28" s="145">
        <f t="shared" si="0"/>
        <v>0</v>
      </c>
    </row>
    <row r="29" spans="1:10" x14ac:dyDescent="0.2">
      <c r="A29" s="23"/>
      <c r="B29" s="23"/>
      <c r="C29" s="23"/>
      <c r="D29" s="23"/>
      <c r="E29" s="23"/>
      <c r="F29" s="24"/>
      <c r="G29" s="25"/>
      <c r="H29" s="24"/>
      <c r="I29" s="24"/>
      <c r="J29" s="101">
        <f t="shared" si="0"/>
        <v>0</v>
      </c>
    </row>
    <row r="30" spans="1:10" x14ac:dyDescent="0.2">
      <c r="A30" s="2"/>
      <c r="B30" s="124"/>
      <c r="C30" s="124"/>
      <c r="D30" s="124"/>
      <c r="E30" s="2"/>
      <c r="F30" s="2"/>
      <c r="G30" s="2"/>
      <c r="H30" s="2"/>
      <c r="I30" s="2"/>
      <c r="J30" s="145">
        <f t="shared" si="0"/>
        <v>0</v>
      </c>
    </row>
  </sheetData>
  <mergeCells count="2">
    <mergeCell ref="E2:K2"/>
    <mergeCell ref="E3:H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H5" sqref="H5"/>
    </sheetView>
  </sheetViews>
  <sheetFormatPr defaultColWidth="11.42578125" defaultRowHeight="12.75" x14ac:dyDescent="0.2"/>
  <cols>
    <col min="1" max="1" width="6" style="86" bestFit="1" customWidth="1"/>
    <col min="2" max="2" width="8" bestFit="1" customWidth="1"/>
    <col min="3" max="3" width="9" style="86" bestFit="1" customWidth="1"/>
    <col min="4" max="6" width="16.85546875" style="86" customWidth="1"/>
    <col min="7" max="7" width="16.85546875" style="90" customWidth="1"/>
    <col min="8" max="9" width="16.85546875" style="86" customWidth="1"/>
  </cols>
  <sheetData>
    <row r="2" spans="1:10" ht="15.75" x14ac:dyDescent="0.25">
      <c r="C2" s="243" t="s">
        <v>159</v>
      </c>
      <c r="D2" s="243"/>
      <c r="E2" s="243"/>
      <c r="F2" s="243"/>
      <c r="G2" s="243"/>
      <c r="H2" s="243"/>
      <c r="I2" s="243"/>
    </row>
    <row r="3" spans="1:10" ht="15.75" x14ac:dyDescent="0.25">
      <c r="C3" s="242" t="s">
        <v>110</v>
      </c>
      <c r="D3" s="242"/>
      <c r="E3" s="242"/>
      <c r="F3" s="244"/>
      <c r="G3" s="244"/>
      <c r="H3" s="91"/>
      <c r="I3" s="93" t="s">
        <v>99</v>
      </c>
      <c r="J3" s="9" t="s">
        <v>194</v>
      </c>
    </row>
    <row r="4" spans="1:10" ht="25.5" x14ac:dyDescent="0.2">
      <c r="A4" s="94" t="s">
        <v>156</v>
      </c>
      <c r="B4" s="77" t="s">
        <v>168</v>
      </c>
      <c r="C4" s="77" t="s">
        <v>97</v>
      </c>
      <c r="D4" s="27" t="s">
        <v>24</v>
      </c>
      <c r="E4" s="27" t="s">
        <v>25</v>
      </c>
      <c r="F4" s="27" t="s">
        <v>183</v>
      </c>
      <c r="G4" s="125" t="s">
        <v>237</v>
      </c>
      <c r="H4" s="80" t="s">
        <v>240</v>
      </c>
      <c r="I4" s="28">
        <f>SUM(H:H)</f>
        <v>0</v>
      </c>
      <c r="J4" s="8">
        <v>20</v>
      </c>
    </row>
    <row r="5" spans="1:10" x14ac:dyDescent="0.2">
      <c r="A5" s="23"/>
      <c r="B5" s="23"/>
      <c r="C5" s="23"/>
      <c r="D5" s="24"/>
      <c r="E5" s="25"/>
      <c r="F5" s="24"/>
      <c r="G5" s="24"/>
      <c r="H5" s="101">
        <f>IF((F5/100*$J$4)&gt;(F5-G5),(F5-G5),(F5/100*$J$4))</f>
        <v>0</v>
      </c>
      <c r="I5"/>
    </row>
    <row r="6" spans="1:10" x14ac:dyDescent="0.2">
      <c r="A6" s="2"/>
      <c r="B6" s="124"/>
      <c r="C6" s="2"/>
      <c r="D6" s="2"/>
      <c r="E6" s="2"/>
      <c r="F6" s="2"/>
      <c r="G6" s="2"/>
      <c r="H6" s="145">
        <f>IF((F6/100*$J$4)&gt;(F6-G6),(F6-G6),(F6/100*$J$4))</f>
        <v>0</v>
      </c>
      <c r="I6"/>
    </row>
    <row r="7" spans="1:10" x14ac:dyDescent="0.2">
      <c r="A7" s="23"/>
      <c r="B7" s="23"/>
      <c r="C7" s="23"/>
      <c r="D7" s="24"/>
      <c r="E7" s="25"/>
      <c r="F7" s="24"/>
      <c r="G7" s="24"/>
      <c r="H7" s="101">
        <f t="shared" ref="H7:H30" si="0">IF((F7/100*$J$4)&gt;(F7-G7),(F7-G7),(F7/100*$J$4))</f>
        <v>0</v>
      </c>
      <c r="I7"/>
    </row>
    <row r="8" spans="1:10" x14ac:dyDescent="0.2">
      <c r="A8" s="2"/>
      <c r="B8" s="124"/>
      <c r="C8" s="2"/>
      <c r="D8" s="2"/>
      <c r="E8" s="2"/>
      <c r="F8" s="2"/>
      <c r="G8" s="2"/>
      <c r="H8" s="145">
        <f t="shared" si="0"/>
        <v>0</v>
      </c>
      <c r="I8"/>
    </row>
    <row r="9" spans="1:10" x14ac:dyDescent="0.2">
      <c r="A9" s="23"/>
      <c r="B9" s="23"/>
      <c r="C9" s="23"/>
      <c r="D9" s="24"/>
      <c r="E9" s="25"/>
      <c r="F9" s="24"/>
      <c r="G9" s="24"/>
      <c r="H9" s="101">
        <f t="shared" si="0"/>
        <v>0</v>
      </c>
      <c r="I9"/>
    </row>
    <row r="10" spans="1:10" x14ac:dyDescent="0.2">
      <c r="A10" s="2"/>
      <c r="B10" s="124"/>
      <c r="C10" s="2"/>
      <c r="D10" s="2"/>
      <c r="E10" s="2"/>
      <c r="F10" s="2"/>
      <c r="G10" s="2"/>
      <c r="H10" s="145">
        <f t="shared" si="0"/>
        <v>0</v>
      </c>
      <c r="I10"/>
    </row>
    <row r="11" spans="1:10" x14ac:dyDescent="0.2">
      <c r="A11" s="23"/>
      <c r="B11" s="23"/>
      <c r="C11" s="23"/>
      <c r="D11" s="24"/>
      <c r="E11" s="25"/>
      <c r="F11" s="24"/>
      <c r="G11" s="24"/>
      <c r="H11" s="101">
        <f t="shared" si="0"/>
        <v>0</v>
      </c>
      <c r="I11"/>
    </row>
    <row r="12" spans="1:10" x14ac:dyDescent="0.2">
      <c r="A12" s="2"/>
      <c r="B12" s="124"/>
      <c r="C12" s="2"/>
      <c r="D12" s="2"/>
      <c r="E12" s="2"/>
      <c r="F12" s="2"/>
      <c r="G12" s="2"/>
      <c r="H12" s="145">
        <f t="shared" si="0"/>
        <v>0</v>
      </c>
      <c r="I12"/>
    </row>
    <row r="13" spans="1:10" x14ac:dyDescent="0.2">
      <c r="A13" s="23"/>
      <c r="B13" s="23"/>
      <c r="C13" s="23"/>
      <c r="D13" s="24"/>
      <c r="E13" s="25"/>
      <c r="F13" s="24"/>
      <c r="G13" s="24"/>
      <c r="H13" s="101">
        <f t="shared" si="0"/>
        <v>0</v>
      </c>
      <c r="I13"/>
    </row>
    <row r="14" spans="1:10" x14ac:dyDescent="0.2">
      <c r="A14" s="2"/>
      <c r="B14" s="124"/>
      <c r="C14" s="2"/>
      <c r="D14" s="2"/>
      <c r="E14" s="2"/>
      <c r="F14" s="7"/>
      <c r="G14" s="7"/>
      <c r="H14" s="145">
        <f t="shared" si="0"/>
        <v>0</v>
      </c>
      <c r="I14"/>
    </row>
    <row r="15" spans="1:10" x14ac:dyDescent="0.2">
      <c r="A15" s="23"/>
      <c r="B15" s="23"/>
      <c r="C15" s="23"/>
      <c r="D15" s="24"/>
      <c r="E15" s="25"/>
      <c r="F15" s="24"/>
      <c r="G15" s="24"/>
      <c r="H15" s="101">
        <f t="shared" si="0"/>
        <v>0</v>
      </c>
      <c r="I15"/>
    </row>
    <row r="16" spans="1:10" x14ac:dyDescent="0.2">
      <c r="A16" s="2"/>
      <c r="B16" s="124"/>
      <c r="C16" s="2"/>
      <c r="D16" s="2"/>
      <c r="E16" s="2"/>
      <c r="F16" s="2"/>
      <c r="G16" s="2"/>
      <c r="H16" s="145">
        <f>IF((F16/100*$J$4)&gt;(F16-G16),(F16-G16),(F16/100*$J$4))</f>
        <v>0</v>
      </c>
      <c r="I16"/>
    </row>
    <row r="17" spans="1:9" x14ac:dyDescent="0.2">
      <c r="A17" s="23"/>
      <c r="B17" s="23"/>
      <c r="C17" s="23"/>
      <c r="D17" s="24"/>
      <c r="E17" s="25"/>
      <c r="F17" s="24"/>
      <c r="G17" s="24"/>
      <c r="H17" s="101">
        <f t="shared" si="0"/>
        <v>0</v>
      </c>
      <c r="I17"/>
    </row>
    <row r="18" spans="1:9" x14ac:dyDescent="0.2">
      <c r="A18" s="2"/>
      <c r="B18" s="124"/>
      <c r="C18" s="2"/>
      <c r="D18" s="2"/>
      <c r="E18" s="2"/>
      <c r="F18" s="2"/>
      <c r="G18" s="2"/>
      <c r="H18" s="145">
        <f t="shared" si="0"/>
        <v>0</v>
      </c>
      <c r="I18"/>
    </row>
    <row r="19" spans="1:9" x14ac:dyDescent="0.2">
      <c r="A19" s="23"/>
      <c r="B19" s="23"/>
      <c r="C19" s="23"/>
      <c r="D19" s="24"/>
      <c r="E19" s="25"/>
      <c r="F19" s="24"/>
      <c r="G19" s="24"/>
      <c r="H19" s="101">
        <f t="shared" si="0"/>
        <v>0</v>
      </c>
      <c r="I19"/>
    </row>
    <row r="20" spans="1:9" x14ac:dyDescent="0.2">
      <c r="A20" s="2"/>
      <c r="B20" s="124"/>
      <c r="C20" s="2"/>
      <c r="D20" s="2"/>
      <c r="E20" s="2"/>
      <c r="F20" s="2"/>
      <c r="G20" s="2"/>
      <c r="H20" s="145">
        <f t="shared" si="0"/>
        <v>0</v>
      </c>
      <c r="I20"/>
    </row>
    <row r="21" spans="1:9" x14ac:dyDescent="0.2">
      <c r="A21" s="23"/>
      <c r="B21" s="23"/>
      <c r="C21" s="23"/>
      <c r="D21" s="24"/>
      <c r="E21" s="25"/>
      <c r="F21" s="24"/>
      <c r="G21" s="24"/>
      <c r="H21" s="101">
        <f t="shared" si="0"/>
        <v>0</v>
      </c>
      <c r="I21"/>
    </row>
    <row r="22" spans="1:9" x14ac:dyDescent="0.2">
      <c r="A22" s="2"/>
      <c r="B22" s="124"/>
      <c r="C22" s="2"/>
      <c r="D22" s="2"/>
      <c r="E22" s="2"/>
      <c r="F22" s="2"/>
      <c r="G22" s="2"/>
      <c r="H22" s="145">
        <f t="shared" si="0"/>
        <v>0</v>
      </c>
      <c r="I22"/>
    </row>
    <row r="23" spans="1:9" x14ac:dyDescent="0.2">
      <c r="A23" s="23"/>
      <c r="B23" s="23"/>
      <c r="C23" s="23"/>
      <c r="D23" s="24"/>
      <c r="E23" s="25"/>
      <c r="F23" s="24"/>
      <c r="G23" s="24"/>
      <c r="H23" s="101">
        <f t="shared" si="0"/>
        <v>0</v>
      </c>
      <c r="I23"/>
    </row>
    <row r="24" spans="1:9" x14ac:dyDescent="0.2">
      <c r="A24" s="2"/>
      <c r="B24" s="124"/>
      <c r="C24" s="2"/>
      <c r="D24" s="2"/>
      <c r="E24" s="2"/>
      <c r="F24" s="2"/>
      <c r="G24" s="2"/>
      <c r="H24" s="145">
        <f t="shared" si="0"/>
        <v>0</v>
      </c>
      <c r="I24"/>
    </row>
    <row r="25" spans="1:9" x14ac:dyDescent="0.2">
      <c r="A25" s="23"/>
      <c r="B25" s="23"/>
      <c r="C25" s="23"/>
      <c r="D25" s="24"/>
      <c r="E25" s="25"/>
      <c r="F25" s="24"/>
      <c r="G25" s="24"/>
      <c r="H25" s="101">
        <f t="shared" si="0"/>
        <v>0</v>
      </c>
      <c r="I25"/>
    </row>
    <row r="26" spans="1:9" x14ac:dyDescent="0.2">
      <c r="A26" s="2"/>
      <c r="B26" s="124"/>
      <c r="C26" s="2"/>
      <c r="D26" s="2"/>
      <c r="E26" s="2"/>
      <c r="F26" s="2"/>
      <c r="G26" s="2"/>
      <c r="H26" s="145">
        <f t="shared" si="0"/>
        <v>0</v>
      </c>
      <c r="I26"/>
    </row>
    <row r="27" spans="1:9" x14ac:dyDescent="0.2">
      <c r="A27" s="23"/>
      <c r="B27" s="23"/>
      <c r="C27" s="23"/>
      <c r="D27" s="24"/>
      <c r="E27" s="25"/>
      <c r="F27" s="24"/>
      <c r="G27" s="24"/>
      <c r="H27" s="101">
        <f t="shared" si="0"/>
        <v>0</v>
      </c>
      <c r="I27"/>
    </row>
    <row r="28" spans="1:9" x14ac:dyDescent="0.2">
      <c r="A28" s="2"/>
      <c r="B28" s="124"/>
      <c r="C28" s="2"/>
      <c r="D28" s="2"/>
      <c r="E28" s="2"/>
      <c r="F28" s="2"/>
      <c r="G28" s="2"/>
      <c r="H28" s="145">
        <f t="shared" si="0"/>
        <v>0</v>
      </c>
      <c r="I28"/>
    </row>
    <row r="29" spans="1:9" x14ac:dyDescent="0.2">
      <c r="A29" s="23"/>
      <c r="B29" s="23"/>
      <c r="C29" s="23"/>
      <c r="D29" s="24"/>
      <c r="E29" s="25"/>
      <c r="F29" s="24"/>
      <c r="G29" s="24"/>
      <c r="H29" s="101">
        <f t="shared" si="0"/>
        <v>0</v>
      </c>
      <c r="I29"/>
    </row>
    <row r="30" spans="1:9" x14ac:dyDescent="0.2">
      <c r="A30" s="2"/>
      <c r="B30" s="124"/>
      <c r="C30" s="2"/>
      <c r="D30" s="2"/>
      <c r="E30" s="2"/>
      <c r="F30" s="2"/>
      <c r="G30" s="2"/>
      <c r="H30" s="145">
        <f t="shared" si="0"/>
        <v>0</v>
      </c>
      <c r="I30"/>
    </row>
  </sheetData>
  <mergeCells count="2">
    <mergeCell ref="C2:I2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G5" sqref="G5"/>
    </sheetView>
  </sheetViews>
  <sheetFormatPr defaultColWidth="11.42578125" defaultRowHeight="12.75" x14ac:dyDescent="0.2"/>
  <cols>
    <col min="1" max="1" width="40.7109375" customWidth="1"/>
    <col min="2" max="7" width="16.85546875" customWidth="1"/>
    <col min="8" max="8" width="14.28515625" style="148" bestFit="1" customWidth="1"/>
    <col min="9" max="9" width="16.85546875" customWidth="1"/>
  </cols>
  <sheetData>
    <row r="2" spans="1:9" ht="15.75" x14ac:dyDescent="0.25">
      <c r="B2" s="245" t="s">
        <v>160</v>
      </c>
      <c r="C2" s="245"/>
      <c r="D2" s="245"/>
      <c r="E2" s="245"/>
      <c r="F2" s="245"/>
      <c r="G2" s="245"/>
      <c r="H2" s="245"/>
      <c r="I2" s="245"/>
    </row>
    <row r="3" spans="1:9" ht="15.75" x14ac:dyDescent="0.25">
      <c r="B3" s="221" t="s">
        <v>184</v>
      </c>
      <c r="C3" s="221"/>
      <c r="D3" s="221"/>
      <c r="E3" s="229"/>
      <c r="F3" s="109"/>
      <c r="G3" s="109"/>
      <c r="H3" s="146"/>
      <c r="I3" s="27" t="s">
        <v>99</v>
      </c>
    </row>
    <row r="4" spans="1:9" ht="25.5" x14ac:dyDescent="0.2">
      <c r="A4" s="77" t="s">
        <v>156</v>
      </c>
      <c r="B4" s="77" t="s">
        <v>97</v>
      </c>
      <c r="C4" s="27" t="s">
        <v>24</v>
      </c>
      <c r="D4" s="27" t="s">
        <v>25</v>
      </c>
      <c r="E4" s="27" t="s">
        <v>183</v>
      </c>
      <c r="F4" s="125" t="s">
        <v>237</v>
      </c>
      <c r="G4" s="80" t="s">
        <v>240</v>
      </c>
      <c r="H4" s="147" t="s">
        <v>195</v>
      </c>
      <c r="I4" s="28">
        <f>SUM(G:G)</f>
        <v>0</v>
      </c>
    </row>
    <row r="5" spans="1:9" x14ac:dyDescent="0.2">
      <c r="A5" s="23"/>
      <c r="B5" s="23"/>
      <c r="C5" s="24"/>
      <c r="D5" s="25"/>
      <c r="E5" s="24"/>
      <c r="F5" s="24">
        <v>0</v>
      </c>
      <c r="G5" s="101">
        <f>IF((E5/100*H5)&gt;(E5-F5),(E5-F5),(E5/100*H5))</f>
        <v>0</v>
      </c>
      <c r="H5" s="149">
        <v>12.5</v>
      </c>
    </row>
    <row r="6" spans="1:9" x14ac:dyDescent="0.2">
      <c r="A6" s="2"/>
      <c r="B6" s="2"/>
      <c r="C6" s="2"/>
      <c r="D6" s="2"/>
      <c r="E6" s="2"/>
      <c r="F6" s="2"/>
      <c r="G6" s="145">
        <f t="shared" ref="G6:G30" si="0">IF((E6/100*H6)&gt;(E6-F6),(E6-F6),(E6/100*H6))</f>
        <v>0</v>
      </c>
      <c r="H6" s="150">
        <v>12.5</v>
      </c>
    </row>
    <row r="7" spans="1:9" x14ac:dyDescent="0.2">
      <c r="A7" s="23"/>
      <c r="B7" s="23"/>
      <c r="C7" s="24"/>
      <c r="D7" s="25"/>
      <c r="E7" s="24"/>
      <c r="F7" s="24"/>
      <c r="G7" s="101">
        <f t="shared" si="0"/>
        <v>0</v>
      </c>
      <c r="H7" s="149">
        <v>12.5</v>
      </c>
    </row>
    <row r="8" spans="1:9" x14ac:dyDescent="0.2">
      <c r="A8" s="2"/>
      <c r="B8" s="2"/>
      <c r="C8" s="2"/>
      <c r="D8" s="2"/>
      <c r="E8" s="2"/>
      <c r="F8" s="2"/>
      <c r="G8" s="145">
        <f t="shared" si="0"/>
        <v>0</v>
      </c>
      <c r="H8" s="150">
        <v>12.5</v>
      </c>
    </row>
    <row r="9" spans="1:9" x14ac:dyDescent="0.2">
      <c r="A9" s="23"/>
      <c r="B9" s="23"/>
      <c r="C9" s="24"/>
      <c r="D9" s="25"/>
      <c r="E9" s="24"/>
      <c r="F9" s="24"/>
      <c r="G9" s="101">
        <f t="shared" si="0"/>
        <v>0</v>
      </c>
      <c r="H9" s="149">
        <v>12.5</v>
      </c>
    </row>
    <row r="10" spans="1:9" x14ac:dyDescent="0.2">
      <c r="A10" s="2"/>
      <c r="B10" s="2"/>
      <c r="C10" s="2"/>
      <c r="D10" s="2"/>
      <c r="E10" s="2"/>
      <c r="F10" s="2"/>
      <c r="G10" s="145">
        <f t="shared" si="0"/>
        <v>0</v>
      </c>
      <c r="H10" s="150">
        <v>12.5</v>
      </c>
    </row>
    <row r="11" spans="1:9" x14ac:dyDescent="0.2">
      <c r="A11" s="23"/>
      <c r="B11" s="23"/>
      <c r="C11" s="24"/>
      <c r="D11" s="25"/>
      <c r="E11" s="24"/>
      <c r="F11" s="24"/>
      <c r="G11" s="101">
        <f t="shared" si="0"/>
        <v>0</v>
      </c>
      <c r="H11" s="149">
        <v>12.5</v>
      </c>
    </row>
    <row r="12" spans="1:9" x14ac:dyDescent="0.2">
      <c r="A12" s="2"/>
      <c r="B12" s="2"/>
      <c r="C12" s="2"/>
      <c r="D12" s="2"/>
      <c r="E12" s="2"/>
      <c r="F12" s="2"/>
      <c r="G12" s="145">
        <f t="shared" si="0"/>
        <v>0</v>
      </c>
      <c r="H12" s="150">
        <v>12.5</v>
      </c>
    </row>
    <row r="13" spans="1:9" x14ac:dyDescent="0.2">
      <c r="A13" s="23"/>
      <c r="B13" s="23"/>
      <c r="C13" s="24"/>
      <c r="D13" s="25"/>
      <c r="E13" s="24"/>
      <c r="F13" s="24"/>
      <c r="G13" s="101">
        <f t="shared" si="0"/>
        <v>0</v>
      </c>
      <c r="H13" s="149">
        <v>12.5</v>
      </c>
    </row>
    <row r="14" spans="1:9" x14ac:dyDescent="0.2">
      <c r="A14" s="2"/>
      <c r="B14" s="2"/>
      <c r="C14" s="2"/>
      <c r="D14" s="2"/>
      <c r="E14" s="7"/>
      <c r="F14" s="7"/>
      <c r="G14" s="145">
        <f t="shared" si="0"/>
        <v>0</v>
      </c>
      <c r="H14" s="150">
        <v>12.5</v>
      </c>
    </row>
    <row r="15" spans="1:9" x14ac:dyDescent="0.2">
      <c r="A15" s="23"/>
      <c r="B15" s="23"/>
      <c r="C15" s="24"/>
      <c r="D15" s="25"/>
      <c r="E15" s="24"/>
      <c r="F15" s="24"/>
      <c r="G15" s="101">
        <f t="shared" si="0"/>
        <v>0</v>
      </c>
      <c r="H15" s="149">
        <v>12.5</v>
      </c>
    </row>
    <row r="16" spans="1:9" x14ac:dyDescent="0.2">
      <c r="A16" s="2"/>
      <c r="B16" s="2"/>
      <c r="C16" s="2"/>
      <c r="D16" s="2"/>
      <c r="E16" s="2"/>
      <c r="F16" s="2"/>
      <c r="G16" s="145">
        <f t="shared" si="0"/>
        <v>0</v>
      </c>
      <c r="H16" s="150">
        <v>12.5</v>
      </c>
    </row>
    <row r="17" spans="1:8" x14ac:dyDescent="0.2">
      <c r="A17" s="23"/>
      <c r="B17" s="23"/>
      <c r="C17" s="24"/>
      <c r="D17" s="25"/>
      <c r="E17" s="24"/>
      <c r="F17" s="24"/>
      <c r="G17" s="101">
        <f t="shared" si="0"/>
        <v>0</v>
      </c>
      <c r="H17" s="149">
        <v>12.5</v>
      </c>
    </row>
    <row r="18" spans="1:8" x14ac:dyDescent="0.2">
      <c r="A18" s="2"/>
      <c r="B18" s="2"/>
      <c r="C18" s="2"/>
      <c r="D18" s="2"/>
      <c r="E18" s="2"/>
      <c r="F18" s="2"/>
      <c r="G18" s="145">
        <f t="shared" si="0"/>
        <v>0</v>
      </c>
      <c r="H18" s="150">
        <v>12.5</v>
      </c>
    </row>
    <row r="19" spans="1:8" x14ac:dyDescent="0.2">
      <c r="A19" s="23"/>
      <c r="B19" s="23"/>
      <c r="C19" s="24"/>
      <c r="D19" s="25"/>
      <c r="E19" s="24"/>
      <c r="F19" s="24"/>
      <c r="G19" s="101">
        <f t="shared" si="0"/>
        <v>0</v>
      </c>
      <c r="H19" s="149">
        <v>12.5</v>
      </c>
    </row>
    <row r="20" spans="1:8" x14ac:dyDescent="0.2">
      <c r="A20" s="2"/>
      <c r="B20" s="2"/>
      <c r="C20" s="2"/>
      <c r="D20" s="2"/>
      <c r="E20" s="2"/>
      <c r="F20" s="2"/>
      <c r="G20" s="145">
        <f t="shared" si="0"/>
        <v>0</v>
      </c>
      <c r="H20" s="150">
        <v>12.5</v>
      </c>
    </row>
    <row r="21" spans="1:8" x14ac:dyDescent="0.2">
      <c r="A21" s="23"/>
      <c r="B21" s="23"/>
      <c r="C21" s="24"/>
      <c r="D21" s="25"/>
      <c r="E21" s="24"/>
      <c r="F21" s="24"/>
      <c r="G21" s="101">
        <f t="shared" si="0"/>
        <v>0</v>
      </c>
      <c r="H21" s="149">
        <v>12.5</v>
      </c>
    </row>
    <row r="22" spans="1:8" x14ac:dyDescent="0.2">
      <c r="A22" s="2"/>
      <c r="B22" s="2"/>
      <c r="C22" s="2"/>
      <c r="D22" s="2"/>
      <c r="E22" s="2"/>
      <c r="F22" s="2"/>
      <c r="G22" s="145">
        <f t="shared" si="0"/>
        <v>0</v>
      </c>
      <c r="H22" s="150">
        <v>12.5</v>
      </c>
    </row>
    <row r="23" spans="1:8" x14ac:dyDescent="0.2">
      <c r="A23" s="23"/>
      <c r="B23" s="23"/>
      <c r="C23" s="24"/>
      <c r="D23" s="25"/>
      <c r="E23" s="24"/>
      <c r="F23" s="24"/>
      <c r="G23" s="101">
        <f t="shared" si="0"/>
        <v>0</v>
      </c>
      <c r="H23" s="149">
        <v>12.5</v>
      </c>
    </row>
    <row r="24" spans="1:8" x14ac:dyDescent="0.2">
      <c r="A24" s="2"/>
      <c r="B24" s="2"/>
      <c r="C24" s="2"/>
      <c r="D24" s="2"/>
      <c r="E24" s="2"/>
      <c r="F24" s="2"/>
      <c r="G24" s="145">
        <f t="shared" si="0"/>
        <v>0</v>
      </c>
      <c r="H24" s="150">
        <v>12.5</v>
      </c>
    </row>
    <row r="25" spans="1:8" x14ac:dyDescent="0.2">
      <c r="A25" s="23"/>
      <c r="B25" s="23"/>
      <c r="C25" s="24"/>
      <c r="D25" s="25"/>
      <c r="E25" s="24"/>
      <c r="F25" s="24"/>
      <c r="G25" s="101">
        <f t="shared" si="0"/>
        <v>0</v>
      </c>
      <c r="H25" s="149">
        <v>12.5</v>
      </c>
    </row>
    <row r="26" spans="1:8" x14ac:dyDescent="0.2">
      <c r="A26" s="2"/>
      <c r="B26" s="2"/>
      <c r="C26" s="2"/>
      <c r="D26" s="2"/>
      <c r="E26" s="2"/>
      <c r="F26" s="2"/>
      <c r="G26" s="145">
        <f t="shared" si="0"/>
        <v>0</v>
      </c>
      <c r="H26" s="150">
        <v>12.5</v>
      </c>
    </row>
    <row r="27" spans="1:8" x14ac:dyDescent="0.2">
      <c r="A27" s="23"/>
      <c r="B27" s="23"/>
      <c r="C27" s="24"/>
      <c r="D27" s="25"/>
      <c r="E27" s="24"/>
      <c r="F27" s="24"/>
      <c r="G27" s="101">
        <f t="shared" si="0"/>
        <v>0</v>
      </c>
      <c r="H27" s="149">
        <v>12.5</v>
      </c>
    </row>
    <row r="28" spans="1:8" x14ac:dyDescent="0.2">
      <c r="A28" s="2"/>
      <c r="B28" s="2"/>
      <c r="C28" s="2"/>
      <c r="D28" s="2"/>
      <c r="E28" s="2"/>
      <c r="F28" s="2"/>
      <c r="G28" s="145">
        <f t="shared" si="0"/>
        <v>0</v>
      </c>
      <c r="H28" s="150">
        <v>12.5</v>
      </c>
    </row>
    <row r="29" spans="1:8" x14ac:dyDescent="0.2">
      <c r="A29" s="23"/>
      <c r="B29" s="23"/>
      <c r="C29" s="24"/>
      <c r="D29" s="25"/>
      <c r="E29" s="24"/>
      <c r="F29" s="24"/>
      <c r="G29" s="101">
        <f t="shared" si="0"/>
        <v>0</v>
      </c>
      <c r="H29" s="149">
        <v>12.5</v>
      </c>
    </row>
    <row r="30" spans="1:8" x14ac:dyDescent="0.2">
      <c r="A30" s="2"/>
      <c r="B30" s="2"/>
      <c r="C30" s="2"/>
      <c r="D30" s="2"/>
      <c r="E30" s="2"/>
      <c r="F30" s="2"/>
      <c r="G30" s="145">
        <f t="shared" si="0"/>
        <v>0</v>
      </c>
      <c r="H30" s="150">
        <v>12.5</v>
      </c>
    </row>
  </sheetData>
  <mergeCells count="2">
    <mergeCell ref="B3:E3"/>
    <mergeCell ref="B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tabSelected="1" workbookViewId="0">
      <selection activeCell="G4" sqref="G4"/>
    </sheetView>
  </sheetViews>
  <sheetFormatPr defaultColWidth="14.5703125" defaultRowHeight="12.75" x14ac:dyDescent="0.2"/>
  <cols>
    <col min="1" max="1" width="27.85546875" customWidth="1"/>
    <col min="2" max="2" width="29" customWidth="1"/>
    <col min="4" max="4" width="30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6" t="s">
        <v>206</v>
      </c>
      <c r="F2" s="246"/>
      <c r="G2" s="246"/>
      <c r="H2" s="174">
        <f>SUM(MEZZI!C23:F23)</f>
        <v>0</v>
      </c>
    </row>
    <row r="3" spans="1:8" ht="15.75" x14ac:dyDescent="0.25">
      <c r="B3" s="221" t="s">
        <v>111</v>
      </c>
      <c r="C3" s="221"/>
      <c r="D3" s="221"/>
      <c r="E3" s="27"/>
      <c r="F3" s="93" t="s">
        <v>99</v>
      </c>
      <c r="G3" s="27" t="s">
        <v>144</v>
      </c>
      <c r="H3" s="34" t="s">
        <v>145</v>
      </c>
    </row>
    <row r="4" spans="1:8" x14ac:dyDescent="0.2">
      <c r="A4" s="94" t="s">
        <v>156</v>
      </c>
      <c r="B4" s="94" t="s">
        <v>97</v>
      </c>
      <c r="C4" s="93" t="s">
        <v>24</v>
      </c>
      <c r="D4" s="93" t="s">
        <v>25</v>
      </c>
      <c r="E4" s="93" t="s">
        <v>191</v>
      </c>
      <c r="F4" s="100">
        <f>SUM(E:E)</f>
        <v>0</v>
      </c>
      <c r="G4" s="74">
        <f>1425+(270*H2)</f>
        <v>1425</v>
      </c>
      <c r="H4" s="75">
        <f>MIN(F4:G4)</f>
        <v>0</v>
      </c>
    </row>
    <row r="5" spans="1:8" x14ac:dyDescent="0.2">
      <c r="A5" s="81"/>
      <c r="B5" s="81"/>
      <c r="C5" s="82"/>
      <c r="D5" s="83"/>
      <c r="E5" s="101"/>
    </row>
    <row r="6" spans="1:8" x14ac:dyDescent="0.2">
      <c r="A6" s="84"/>
      <c r="B6" s="84"/>
      <c r="C6" s="84"/>
      <c r="D6" s="84"/>
      <c r="E6" s="126"/>
    </row>
    <row r="7" spans="1:8" x14ac:dyDescent="0.2">
      <c r="A7" s="81"/>
      <c r="B7" s="81"/>
      <c r="C7" s="82"/>
      <c r="D7" s="83"/>
      <c r="E7" s="101"/>
    </row>
    <row r="8" spans="1:8" x14ac:dyDescent="0.2">
      <c r="A8" s="84"/>
      <c r="B8" s="84"/>
      <c r="C8" s="84"/>
      <c r="D8" s="84"/>
      <c r="E8" s="126"/>
    </row>
    <row r="9" spans="1:8" x14ac:dyDescent="0.2">
      <c r="A9" s="81"/>
      <c r="B9" s="81"/>
      <c r="C9" s="82"/>
      <c r="D9" s="83"/>
      <c r="E9" s="101"/>
    </row>
    <row r="10" spans="1:8" x14ac:dyDescent="0.2">
      <c r="A10" s="84"/>
      <c r="B10" s="84"/>
      <c r="C10" s="84"/>
      <c r="D10" s="84"/>
      <c r="E10" s="126"/>
    </row>
    <row r="11" spans="1:8" x14ac:dyDescent="0.2">
      <c r="A11" s="81"/>
      <c r="B11" s="81"/>
      <c r="C11" s="82"/>
      <c r="D11" s="83"/>
      <c r="E11" s="101"/>
    </row>
    <row r="12" spans="1:8" x14ac:dyDescent="0.2">
      <c r="A12" s="84"/>
      <c r="B12" s="84"/>
      <c r="C12" s="84"/>
      <c r="D12" s="84"/>
      <c r="E12" s="126"/>
    </row>
    <row r="13" spans="1:8" x14ac:dyDescent="0.2">
      <c r="A13" s="81"/>
      <c r="B13" s="81"/>
      <c r="C13" s="82"/>
      <c r="D13" s="83"/>
      <c r="E13" s="101"/>
    </row>
    <row r="14" spans="1:8" x14ac:dyDescent="0.2">
      <c r="A14" s="84"/>
      <c r="B14" s="84"/>
      <c r="C14" s="84"/>
      <c r="D14" s="84"/>
      <c r="E14" s="126"/>
    </row>
    <row r="15" spans="1:8" x14ac:dyDescent="0.2">
      <c r="A15" s="81"/>
      <c r="B15" s="81"/>
      <c r="C15" s="82"/>
      <c r="D15" s="83"/>
      <c r="E15" s="101"/>
    </row>
    <row r="16" spans="1:8" x14ac:dyDescent="0.2">
      <c r="A16" s="84"/>
      <c r="B16" s="84"/>
      <c r="C16" s="84"/>
      <c r="D16" s="84"/>
      <c r="E16" s="126"/>
    </row>
    <row r="17" spans="1:5" x14ac:dyDescent="0.2">
      <c r="A17" s="81"/>
      <c r="B17" s="81"/>
      <c r="C17" s="82"/>
      <c r="D17" s="83"/>
      <c r="E17" s="101"/>
    </row>
    <row r="18" spans="1:5" x14ac:dyDescent="0.2">
      <c r="A18" s="84"/>
      <c r="B18" s="84"/>
      <c r="C18" s="84"/>
      <c r="D18" s="84"/>
      <c r="E18" s="126"/>
    </row>
    <row r="19" spans="1:5" x14ac:dyDescent="0.2">
      <c r="A19" s="81"/>
      <c r="B19" s="81"/>
      <c r="C19" s="82"/>
      <c r="D19" s="83"/>
      <c r="E19" s="101"/>
    </row>
    <row r="20" spans="1:5" x14ac:dyDescent="0.2">
      <c r="A20" s="84"/>
      <c r="B20" s="84"/>
      <c r="C20" s="84"/>
      <c r="D20" s="84"/>
      <c r="E20" s="126"/>
    </row>
    <row r="21" spans="1:5" x14ac:dyDescent="0.2">
      <c r="A21" s="81"/>
      <c r="B21" s="81"/>
      <c r="C21" s="82"/>
      <c r="D21" s="83"/>
      <c r="E21" s="101"/>
    </row>
    <row r="22" spans="1:5" x14ac:dyDescent="0.2">
      <c r="A22" s="84"/>
      <c r="B22" s="84"/>
      <c r="C22" s="84"/>
      <c r="D22" s="84"/>
      <c r="E22" s="126"/>
    </row>
    <row r="23" spans="1:5" x14ac:dyDescent="0.2">
      <c r="A23" s="81"/>
      <c r="B23" s="81"/>
      <c r="C23" s="82"/>
      <c r="D23" s="83"/>
      <c r="E23" s="101"/>
    </row>
    <row r="24" spans="1:5" x14ac:dyDescent="0.2">
      <c r="A24" s="84"/>
      <c r="B24" s="84"/>
      <c r="C24" s="84"/>
      <c r="D24" s="84"/>
      <c r="E24" s="126"/>
    </row>
    <row r="25" spans="1:5" x14ac:dyDescent="0.2">
      <c r="A25" s="81"/>
      <c r="B25" s="81"/>
      <c r="C25" s="82"/>
      <c r="D25" s="83"/>
      <c r="E25" s="101"/>
    </row>
    <row r="26" spans="1:5" x14ac:dyDescent="0.2">
      <c r="A26" s="84"/>
      <c r="B26" s="84"/>
      <c r="C26" s="84"/>
      <c r="D26" s="84"/>
      <c r="E26" s="126"/>
    </row>
    <row r="27" spans="1:5" x14ac:dyDescent="0.2">
      <c r="A27" s="81"/>
      <c r="B27" s="81"/>
      <c r="C27" s="82"/>
      <c r="D27" s="83"/>
      <c r="E27" s="101"/>
    </row>
    <row r="28" spans="1:5" x14ac:dyDescent="0.2">
      <c r="A28" s="84"/>
      <c r="B28" s="84"/>
      <c r="C28" s="84"/>
      <c r="D28" s="84"/>
      <c r="E28" s="126"/>
    </row>
    <row r="29" spans="1:5" x14ac:dyDescent="0.2">
      <c r="A29" s="81"/>
      <c r="B29" s="81"/>
      <c r="C29" s="82"/>
      <c r="D29" s="83"/>
      <c r="E29" s="101"/>
    </row>
    <row r="30" spans="1:5" x14ac:dyDescent="0.2">
      <c r="A30" s="84"/>
      <c r="B30" s="84"/>
      <c r="C30" s="84"/>
      <c r="D30" s="84"/>
      <c r="E30" s="126"/>
    </row>
    <row r="31" spans="1:5" x14ac:dyDescent="0.2">
      <c r="A31" s="86"/>
      <c r="B31" s="86"/>
      <c r="C31" s="86"/>
      <c r="D31" s="86"/>
      <c r="E31" s="86"/>
    </row>
    <row r="32" spans="1:5" x14ac:dyDescent="0.2">
      <c r="A32" s="86"/>
      <c r="B32" s="86"/>
      <c r="C32" s="86"/>
      <c r="D32" s="86"/>
      <c r="E32" s="86"/>
    </row>
    <row r="33" spans="1:5" x14ac:dyDescent="0.2">
      <c r="A33" s="86"/>
      <c r="B33" s="86"/>
      <c r="C33" s="86"/>
      <c r="D33" s="86"/>
      <c r="E33" s="86"/>
    </row>
    <row r="34" spans="1:5" x14ac:dyDescent="0.2">
      <c r="A34" s="86"/>
      <c r="B34" s="86"/>
      <c r="C34" s="86"/>
      <c r="D34" s="86"/>
      <c r="E34" s="86"/>
    </row>
    <row r="35" spans="1:5" x14ac:dyDescent="0.2">
      <c r="A35" s="86"/>
      <c r="B35" s="86"/>
      <c r="C35" s="86"/>
      <c r="D35" s="86"/>
      <c r="E35" s="86"/>
    </row>
    <row r="36" spans="1:5" x14ac:dyDescent="0.2">
      <c r="A36" s="86"/>
      <c r="B36" s="86"/>
      <c r="C36" s="86"/>
      <c r="D36" s="86"/>
      <c r="E36" s="86"/>
    </row>
    <row r="37" spans="1:5" x14ac:dyDescent="0.2">
      <c r="A37" s="86"/>
      <c r="B37" s="86"/>
      <c r="C37" s="86"/>
      <c r="D37" s="86"/>
      <c r="E37" s="86"/>
    </row>
    <row r="38" spans="1:5" x14ac:dyDescent="0.2">
      <c r="A38" s="86"/>
      <c r="B38" s="86"/>
      <c r="C38" s="86"/>
      <c r="D38" s="86"/>
      <c r="E38" s="86"/>
    </row>
    <row r="39" spans="1:5" x14ac:dyDescent="0.2">
      <c r="A39" s="86"/>
      <c r="B39" s="86"/>
      <c r="C39" s="86"/>
      <c r="D39" s="86"/>
      <c r="E39" s="86"/>
    </row>
    <row r="40" spans="1:5" x14ac:dyDescent="0.2">
      <c r="A40" s="86"/>
      <c r="B40" s="86"/>
      <c r="C40" s="86"/>
      <c r="D40" s="86"/>
      <c r="E40" s="86"/>
    </row>
    <row r="41" spans="1:5" x14ac:dyDescent="0.2">
      <c r="A41" s="86"/>
      <c r="B41" s="86"/>
      <c r="C41" s="86"/>
      <c r="D41" s="86"/>
      <c r="E41" s="86"/>
    </row>
    <row r="42" spans="1:5" x14ac:dyDescent="0.2">
      <c r="A42" s="86"/>
      <c r="B42" s="86"/>
      <c r="C42" s="86"/>
      <c r="D42" s="86"/>
      <c r="E42" s="86"/>
    </row>
    <row r="43" spans="1:5" x14ac:dyDescent="0.2">
      <c r="A43" s="86"/>
      <c r="B43" s="86"/>
      <c r="C43" s="86"/>
      <c r="D43" s="86"/>
      <c r="E43" s="86"/>
    </row>
    <row r="44" spans="1:5" x14ac:dyDescent="0.2">
      <c r="A44" s="86"/>
      <c r="B44" s="86"/>
      <c r="C44" s="86"/>
      <c r="D44" s="86"/>
      <c r="E44" s="86"/>
    </row>
    <row r="45" spans="1:5" x14ac:dyDescent="0.2">
      <c r="A45" s="86"/>
      <c r="B45" s="86"/>
      <c r="C45" s="86"/>
      <c r="D45" s="86"/>
      <c r="E45" s="86"/>
    </row>
    <row r="46" spans="1:5" x14ac:dyDescent="0.2">
      <c r="A46" s="86"/>
      <c r="B46" s="86"/>
      <c r="C46" s="86"/>
      <c r="D46" s="86"/>
      <c r="E46" s="86"/>
    </row>
    <row r="47" spans="1:5" x14ac:dyDescent="0.2">
      <c r="A47" s="86"/>
      <c r="B47" s="86"/>
      <c r="C47" s="86"/>
      <c r="D47" s="86"/>
      <c r="E47" s="86"/>
    </row>
    <row r="48" spans="1:5" x14ac:dyDescent="0.2">
      <c r="A48" s="86"/>
      <c r="B48" s="86"/>
      <c r="C48" s="86"/>
      <c r="D48" s="86"/>
      <c r="E48" s="86"/>
    </row>
    <row r="49" spans="1:5" x14ac:dyDescent="0.2">
      <c r="A49" s="86"/>
      <c r="B49" s="86"/>
      <c r="C49" s="86"/>
      <c r="D49" s="86"/>
      <c r="E49" s="86"/>
    </row>
    <row r="50" spans="1:5" x14ac:dyDescent="0.2">
      <c r="A50" s="86"/>
      <c r="B50" s="86"/>
      <c r="C50" s="86"/>
      <c r="D50" s="86"/>
      <c r="E50" s="86"/>
    </row>
    <row r="51" spans="1:5" x14ac:dyDescent="0.2">
      <c r="A51" s="86"/>
      <c r="B51" s="86"/>
      <c r="C51" s="86"/>
      <c r="D51" s="86"/>
      <c r="E51" s="86"/>
    </row>
    <row r="52" spans="1:5" x14ac:dyDescent="0.2">
      <c r="A52" s="86"/>
      <c r="B52" s="86"/>
      <c r="C52" s="86"/>
      <c r="D52" s="86"/>
      <c r="E52" s="86"/>
    </row>
    <row r="53" spans="1:5" x14ac:dyDescent="0.2">
      <c r="A53" s="86"/>
      <c r="B53" s="86"/>
      <c r="C53" s="86"/>
      <c r="D53" s="86"/>
      <c r="E53" s="86"/>
    </row>
    <row r="54" spans="1:5" x14ac:dyDescent="0.2">
      <c r="A54" s="86"/>
      <c r="B54" s="86"/>
      <c r="C54" s="86"/>
      <c r="D54" s="86"/>
      <c r="E54" s="86"/>
    </row>
    <row r="55" spans="1:5" x14ac:dyDescent="0.2">
      <c r="A55" s="86"/>
      <c r="B55" s="86"/>
      <c r="C55" s="86"/>
      <c r="D55" s="86"/>
      <c r="E55" s="86"/>
    </row>
    <row r="56" spans="1:5" x14ac:dyDescent="0.2">
      <c r="A56" s="86"/>
      <c r="B56" s="86"/>
      <c r="C56" s="86"/>
      <c r="D56" s="86"/>
      <c r="E56" s="86"/>
    </row>
    <row r="57" spans="1:5" x14ac:dyDescent="0.2">
      <c r="A57" s="86"/>
      <c r="B57" s="86"/>
      <c r="C57" s="86"/>
      <c r="D57" s="86"/>
      <c r="E57" s="86"/>
    </row>
    <row r="58" spans="1:5" x14ac:dyDescent="0.2">
      <c r="A58" s="86"/>
      <c r="B58" s="86"/>
      <c r="C58" s="86"/>
      <c r="D58" s="86"/>
      <c r="E58" s="86"/>
    </row>
    <row r="59" spans="1:5" x14ac:dyDescent="0.2">
      <c r="A59" s="86"/>
      <c r="B59" s="86"/>
      <c r="C59" s="86"/>
      <c r="D59" s="86"/>
      <c r="E59" s="86"/>
    </row>
    <row r="60" spans="1:5" x14ac:dyDescent="0.2">
      <c r="A60" s="86"/>
      <c r="B60" s="86"/>
      <c r="C60" s="86"/>
      <c r="D60" s="86"/>
      <c r="E60" s="86"/>
    </row>
    <row r="61" spans="1:5" x14ac:dyDescent="0.2">
      <c r="A61" s="86"/>
      <c r="B61" s="86"/>
      <c r="C61" s="86"/>
      <c r="D61" s="86"/>
      <c r="E61" s="86"/>
    </row>
    <row r="62" spans="1:5" x14ac:dyDescent="0.2">
      <c r="A62" s="86"/>
      <c r="B62" s="86"/>
      <c r="C62" s="86"/>
      <c r="D62" s="86"/>
      <c r="E62" s="86"/>
    </row>
    <row r="63" spans="1:5" x14ac:dyDescent="0.2">
      <c r="A63" s="86"/>
      <c r="B63" s="86"/>
      <c r="C63" s="86"/>
      <c r="D63" s="86"/>
      <c r="E63" s="86"/>
    </row>
    <row r="64" spans="1:5" x14ac:dyDescent="0.2">
      <c r="A64" s="86"/>
      <c r="B64" s="86"/>
      <c r="C64" s="86"/>
      <c r="D64" s="86"/>
      <c r="E64" s="86"/>
    </row>
    <row r="65" spans="1:5" x14ac:dyDescent="0.2">
      <c r="A65" s="86"/>
      <c r="B65" s="86"/>
      <c r="C65" s="86"/>
      <c r="D65" s="86"/>
      <c r="E65" s="86"/>
    </row>
    <row r="66" spans="1:5" x14ac:dyDescent="0.2">
      <c r="A66" s="86"/>
      <c r="B66" s="86"/>
      <c r="C66" s="86"/>
      <c r="D66" s="86"/>
      <c r="E66" s="86"/>
    </row>
    <row r="67" spans="1:5" x14ac:dyDescent="0.2">
      <c r="A67" s="86"/>
      <c r="B67" s="86"/>
      <c r="C67" s="86"/>
      <c r="D67" s="86"/>
      <c r="E67" s="86"/>
    </row>
    <row r="68" spans="1:5" x14ac:dyDescent="0.2">
      <c r="A68" s="86"/>
      <c r="B68" s="86"/>
      <c r="C68" s="86"/>
      <c r="D68" s="86"/>
      <c r="E68" s="86"/>
    </row>
    <row r="69" spans="1:5" x14ac:dyDescent="0.2">
      <c r="A69" s="86"/>
      <c r="B69" s="86"/>
      <c r="C69" s="86"/>
      <c r="D69" s="86"/>
      <c r="E69" s="86"/>
    </row>
    <row r="70" spans="1:5" x14ac:dyDescent="0.2">
      <c r="A70" s="86"/>
      <c r="B70" s="86"/>
      <c r="C70" s="86"/>
      <c r="D70" s="86"/>
      <c r="E70" s="86"/>
    </row>
    <row r="71" spans="1:5" x14ac:dyDescent="0.2">
      <c r="A71" s="86"/>
      <c r="B71" s="86"/>
      <c r="C71" s="86"/>
      <c r="D71" s="86"/>
      <c r="E71" s="86"/>
    </row>
    <row r="72" spans="1:5" x14ac:dyDescent="0.2">
      <c r="A72" s="86"/>
      <c r="B72" s="86"/>
      <c r="C72" s="86"/>
      <c r="D72" s="86"/>
      <c r="E72" s="86"/>
    </row>
    <row r="73" spans="1:5" x14ac:dyDescent="0.2">
      <c r="A73" s="86"/>
      <c r="B73" s="86"/>
      <c r="C73" s="86"/>
      <c r="D73" s="86"/>
      <c r="E73" s="86"/>
    </row>
    <row r="74" spans="1:5" x14ac:dyDescent="0.2">
      <c r="A74" s="86"/>
      <c r="B74" s="86"/>
      <c r="C74" s="86"/>
      <c r="D74" s="86"/>
      <c r="E74" s="86"/>
    </row>
    <row r="75" spans="1:5" x14ac:dyDescent="0.2">
      <c r="A75" s="86"/>
      <c r="B75" s="86"/>
      <c r="C75" s="86"/>
      <c r="D75" s="86"/>
      <c r="E75" s="86"/>
    </row>
    <row r="76" spans="1:5" x14ac:dyDescent="0.2">
      <c r="A76" s="86"/>
      <c r="B76" s="86"/>
      <c r="C76" s="86"/>
      <c r="D76" s="86"/>
      <c r="E76" s="86"/>
    </row>
    <row r="77" spans="1:5" x14ac:dyDescent="0.2">
      <c r="A77" s="86"/>
      <c r="B77" s="86"/>
      <c r="C77" s="86"/>
      <c r="D77" s="86"/>
      <c r="E77" s="86"/>
    </row>
    <row r="78" spans="1:5" x14ac:dyDescent="0.2">
      <c r="A78" s="86"/>
      <c r="B78" s="86"/>
      <c r="C78" s="86"/>
      <c r="D78" s="86"/>
      <c r="E78" s="86"/>
    </row>
    <row r="79" spans="1:5" x14ac:dyDescent="0.2">
      <c r="A79" s="86"/>
      <c r="B79" s="86"/>
      <c r="C79" s="86"/>
      <c r="D79" s="86"/>
      <c r="E79" s="86"/>
    </row>
    <row r="80" spans="1:5" x14ac:dyDescent="0.2">
      <c r="A80" s="86"/>
      <c r="B80" s="86"/>
      <c r="C80" s="86"/>
      <c r="D80" s="86"/>
      <c r="E80" s="86"/>
    </row>
    <row r="81" spans="1:5" x14ac:dyDescent="0.2">
      <c r="A81" s="86"/>
      <c r="B81" s="86"/>
      <c r="C81" s="86"/>
      <c r="D81" s="86"/>
      <c r="E81" s="86"/>
    </row>
    <row r="82" spans="1:5" x14ac:dyDescent="0.2">
      <c r="A82" s="86"/>
      <c r="B82" s="86"/>
      <c r="C82" s="86"/>
      <c r="D82" s="86"/>
      <c r="E82" s="86"/>
    </row>
    <row r="83" spans="1:5" x14ac:dyDescent="0.2">
      <c r="A83" s="86"/>
      <c r="B83" s="86"/>
      <c r="C83" s="86"/>
      <c r="D83" s="86"/>
      <c r="E83" s="86"/>
    </row>
    <row r="84" spans="1:5" x14ac:dyDescent="0.2">
      <c r="A84" s="86"/>
      <c r="B84" s="86"/>
      <c r="C84" s="86"/>
      <c r="D84" s="86"/>
      <c r="E84" s="86"/>
    </row>
    <row r="85" spans="1:5" x14ac:dyDescent="0.2">
      <c r="A85" s="86"/>
      <c r="B85" s="86"/>
      <c r="C85" s="86"/>
      <c r="D85" s="86"/>
      <c r="E85" s="86"/>
    </row>
    <row r="86" spans="1:5" x14ac:dyDescent="0.2">
      <c r="A86" s="86"/>
      <c r="B86" s="86"/>
      <c r="C86" s="86"/>
      <c r="D86" s="86"/>
      <c r="E86" s="86"/>
    </row>
    <row r="87" spans="1:5" x14ac:dyDescent="0.2">
      <c r="A87" s="86"/>
      <c r="B87" s="86"/>
      <c r="C87" s="86"/>
      <c r="D87" s="86"/>
      <c r="E87" s="86"/>
    </row>
    <row r="88" spans="1:5" x14ac:dyDescent="0.2">
      <c r="A88" s="86"/>
      <c r="B88" s="86"/>
      <c r="C88" s="86"/>
      <c r="D88" s="86"/>
      <c r="E88" s="86"/>
    </row>
    <row r="89" spans="1:5" x14ac:dyDescent="0.2">
      <c r="A89" s="86"/>
      <c r="B89" s="86"/>
      <c r="C89" s="86"/>
      <c r="D89" s="86"/>
      <c r="E89" s="86"/>
    </row>
    <row r="90" spans="1:5" x14ac:dyDescent="0.2">
      <c r="A90" s="86"/>
      <c r="B90" s="86"/>
      <c r="C90" s="86"/>
      <c r="D90" s="86"/>
      <c r="E90" s="86"/>
    </row>
    <row r="91" spans="1:5" x14ac:dyDescent="0.2">
      <c r="A91" s="86"/>
      <c r="B91" s="86"/>
      <c r="C91" s="86"/>
      <c r="D91" s="86"/>
      <c r="E91" s="86"/>
    </row>
    <row r="92" spans="1:5" x14ac:dyDescent="0.2">
      <c r="A92" s="86"/>
      <c r="B92" s="86"/>
      <c r="C92" s="86"/>
      <c r="D92" s="86"/>
      <c r="E92" s="86"/>
    </row>
    <row r="93" spans="1:5" x14ac:dyDescent="0.2">
      <c r="A93" s="86"/>
      <c r="B93" s="86"/>
      <c r="C93" s="86"/>
      <c r="D93" s="86"/>
      <c r="E93" s="86"/>
    </row>
    <row r="94" spans="1:5" x14ac:dyDescent="0.2">
      <c r="A94" s="86"/>
      <c r="B94" s="86"/>
      <c r="C94" s="86"/>
      <c r="D94" s="86"/>
      <c r="E94" s="86"/>
    </row>
    <row r="95" spans="1:5" x14ac:dyDescent="0.2">
      <c r="A95" s="86"/>
      <c r="B95" s="86"/>
      <c r="C95" s="86"/>
      <c r="D95" s="86"/>
      <c r="E95" s="86"/>
    </row>
    <row r="96" spans="1:5" x14ac:dyDescent="0.2">
      <c r="A96" s="86"/>
      <c r="B96" s="86"/>
      <c r="C96" s="86"/>
      <c r="D96" s="86"/>
      <c r="E96" s="86"/>
    </row>
    <row r="97" spans="1:5" x14ac:dyDescent="0.2">
      <c r="A97" s="86"/>
      <c r="B97" s="86"/>
      <c r="C97" s="86"/>
      <c r="D97" s="86"/>
      <c r="E97" s="86"/>
    </row>
    <row r="98" spans="1:5" x14ac:dyDescent="0.2">
      <c r="A98" s="86"/>
      <c r="B98" s="86"/>
      <c r="C98" s="86"/>
      <c r="D98" s="86"/>
      <c r="E98" s="86"/>
    </row>
    <row r="99" spans="1:5" x14ac:dyDescent="0.2">
      <c r="A99" s="86"/>
      <c r="B99" s="86"/>
      <c r="C99" s="86"/>
      <c r="D99" s="86"/>
      <c r="E99" s="86"/>
    </row>
    <row r="100" spans="1:5" x14ac:dyDescent="0.2">
      <c r="A100" s="86"/>
      <c r="B100" s="86"/>
      <c r="C100" s="86"/>
      <c r="D100" s="86"/>
      <c r="E100" s="86"/>
    </row>
    <row r="101" spans="1:5" x14ac:dyDescent="0.2">
      <c r="A101" s="86"/>
      <c r="B101" s="86"/>
      <c r="C101" s="86"/>
      <c r="D101" s="86"/>
      <c r="E101" s="86"/>
    </row>
    <row r="102" spans="1:5" x14ac:dyDescent="0.2">
      <c r="A102" s="86"/>
      <c r="B102" s="86"/>
      <c r="C102" s="86"/>
      <c r="D102" s="86"/>
      <c r="E102" s="86"/>
    </row>
    <row r="103" spans="1:5" x14ac:dyDescent="0.2">
      <c r="A103" s="86"/>
      <c r="B103" s="86"/>
      <c r="C103" s="86"/>
      <c r="D103" s="86"/>
      <c r="E103" s="86"/>
    </row>
    <row r="104" spans="1:5" x14ac:dyDescent="0.2">
      <c r="A104" s="86"/>
      <c r="B104" s="86"/>
      <c r="C104" s="86"/>
      <c r="D104" s="86"/>
      <c r="E104" s="86"/>
    </row>
    <row r="105" spans="1:5" x14ac:dyDescent="0.2">
      <c r="A105" s="86"/>
      <c r="B105" s="86"/>
      <c r="C105" s="86"/>
      <c r="D105" s="86"/>
      <c r="E105" s="86"/>
    </row>
    <row r="106" spans="1:5" x14ac:dyDescent="0.2">
      <c r="A106" s="86"/>
      <c r="B106" s="86"/>
      <c r="C106" s="86"/>
      <c r="D106" s="86"/>
      <c r="E106" s="86"/>
    </row>
    <row r="107" spans="1:5" x14ac:dyDescent="0.2">
      <c r="A107" s="86"/>
      <c r="B107" s="86"/>
      <c r="C107" s="86"/>
      <c r="D107" s="86"/>
      <c r="E107" s="86"/>
    </row>
    <row r="108" spans="1:5" x14ac:dyDescent="0.2">
      <c r="A108" s="86"/>
      <c r="B108" s="86"/>
      <c r="C108" s="86"/>
      <c r="D108" s="86"/>
      <c r="E108" s="86"/>
    </row>
    <row r="109" spans="1:5" x14ac:dyDescent="0.2">
      <c r="A109" s="86"/>
      <c r="B109" s="86"/>
      <c r="C109" s="86"/>
      <c r="D109" s="86"/>
      <c r="E109" s="86"/>
    </row>
    <row r="110" spans="1:5" x14ac:dyDescent="0.2">
      <c r="A110" s="86"/>
      <c r="B110" s="86"/>
      <c r="C110" s="86"/>
      <c r="D110" s="86"/>
      <c r="E110" s="86"/>
    </row>
    <row r="111" spans="1:5" x14ac:dyDescent="0.2">
      <c r="A111" s="86"/>
      <c r="B111" s="86"/>
      <c r="C111" s="86"/>
      <c r="D111" s="86"/>
      <c r="E111" s="86"/>
    </row>
    <row r="112" spans="1:5" x14ac:dyDescent="0.2">
      <c r="A112" s="86"/>
      <c r="B112" s="86"/>
      <c r="C112" s="86"/>
      <c r="D112" s="86"/>
      <c r="E112" s="86"/>
    </row>
    <row r="113" spans="1:5" x14ac:dyDescent="0.2">
      <c r="A113" s="86"/>
      <c r="B113" s="86"/>
      <c r="C113" s="86"/>
      <c r="D113" s="86"/>
      <c r="E113" s="86"/>
    </row>
    <row r="114" spans="1:5" x14ac:dyDescent="0.2">
      <c r="A114" s="86"/>
      <c r="B114" s="86"/>
      <c r="C114" s="86"/>
      <c r="D114" s="86"/>
      <c r="E114" s="86"/>
    </row>
    <row r="115" spans="1:5" x14ac:dyDescent="0.2">
      <c r="A115" s="86"/>
      <c r="B115" s="86"/>
      <c r="C115" s="86"/>
      <c r="D115" s="86"/>
      <c r="E115" s="86"/>
    </row>
    <row r="116" spans="1:5" x14ac:dyDescent="0.2">
      <c r="A116" s="86"/>
      <c r="B116" s="86"/>
      <c r="C116" s="86"/>
      <c r="D116" s="86"/>
      <c r="E116" s="86"/>
    </row>
    <row r="117" spans="1:5" x14ac:dyDescent="0.2">
      <c r="A117" s="86"/>
      <c r="B117" s="86"/>
      <c r="C117" s="86"/>
      <c r="D117" s="86"/>
      <c r="E117" s="86"/>
    </row>
    <row r="118" spans="1:5" x14ac:dyDescent="0.2">
      <c r="A118" s="86"/>
      <c r="B118" s="86"/>
      <c r="C118" s="86"/>
      <c r="D118" s="86"/>
      <c r="E118" s="86"/>
    </row>
    <row r="119" spans="1:5" x14ac:dyDescent="0.2">
      <c r="A119" s="86"/>
      <c r="B119" s="86"/>
      <c r="C119" s="86"/>
      <c r="D119" s="86"/>
      <c r="E119" s="86"/>
    </row>
    <row r="120" spans="1:5" x14ac:dyDescent="0.2">
      <c r="A120" s="86"/>
      <c r="B120" s="86"/>
      <c r="C120" s="86"/>
      <c r="D120" s="86"/>
      <c r="E120" s="86"/>
    </row>
    <row r="121" spans="1:5" x14ac:dyDescent="0.2">
      <c r="A121" s="86"/>
      <c r="B121" s="86"/>
      <c r="C121" s="86"/>
      <c r="D121" s="86"/>
      <c r="E121" s="86"/>
    </row>
    <row r="122" spans="1:5" x14ac:dyDescent="0.2">
      <c r="A122" s="86"/>
      <c r="B122" s="86"/>
      <c r="C122" s="86"/>
      <c r="D122" s="86"/>
      <c r="E122" s="86"/>
    </row>
    <row r="123" spans="1:5" x14ac:dyDescent="0.2">
      <c r="A123" s="86"/>
      <c r="B123" s="86"/>
      <c r="C123" s="86"/>
      <c r="D123" s="86"/>
      <c r="E123" s="86"/>
    </row>
    <row r="124" spans="1:5" x14ac:dyDescent="0.2">
      <c r="A124" s="86"/>
      <c r="B124" s="86"/>
      <c r="C124" s="86"/>
      <c r="D124" s="86"/>
      <c r="E124" s="86"/>
    </row>
    <row r="125" spans="1:5" x14ac:dyDescent="0.2">
      <c r="A125" s="86"/>
      <c r="B125" s="86"/>
      <c r="C125" s="86"/>
      <c r="D125" s="86"/>
      <c r="E125" s="86"/>
    </row>
    <row r="126" spans="1:5" x14ac:dyDescent="0.2">
      <c r="A126" s="86"/>
      <c r="B126" s="86"/>
      <c r="C126" s="86"/>
      <c r="D126" s="86"/>
      <c r="E126" s="86"/>
    </row>
    <row r="127" spans="1:5" x14ac:dyDescent="0.2">
      <c r="A127" s="86"/>
      <c r="B127" s="86"/>
      <c r="C127" s="86"/>
      <c r="D127" s="86"/>
      <c r="E127" s="86"/>
    </row>
    <row r="128" spans="1:5" x14ac:dyDescent="0.2">
      <c r="A128" s="86"/>
      <c r="B128" s="86"/>
      <c r="C128" s="86"/>
      <c r="D128" s="86"/>
      <c r="E128" s="86"/>
    </row>
    <row r="129" spans="1:5" x14ac:dyDescent="0.2">
      <c r="A129" s="86"/>
      <c r="B129" s="86"/>
      <c r="C129" s="86"/>
      <c r="D129" s="86"/>
      <c r="E129" s="86"/>
    </row>
    <row r="130" spans="1:5" x14ac:dyDescent="0.2">
      <c r="A130" s="86"/>
      <c r="B130" s="86"/>
      <c r="C130" s="86"/>
      <c r="D130" s="86"/>
      <c r="E130" s="86"/>
    </row>
    <row r="131" spans="1:5" x14ac:dyDescent="0.2">
      <c r="A131" s="86"/>
      <c r="B131" s="86"/>
      <c r="C131" s="86"/>
      <c r="D131" s="86"/>
      <c r="E131" s="86"/>
    </row>
    <row r="132" spans="1:5" x14ac:dyDescent="0.2">
      <c r="A132" s="86"/>
      <c r="B132" s="86"/>
      <c r="C132" s="86"/>
      <c r="D132" s="86"/>
      <c r="E132" s="86"/>
    </row>
    <row r="133" spans="1:5" x14ac:dyDescent="0.2">
      <c r="A133" s="86"/>
      <c r="B133" s="86"/>
      <c r="C133" s="86"/>
      <c r="D133" s="86"/>
      <c r="E133" s="86"/>
    </row>
    <row r="134" spans="1:5" x14ac:dyDescent="0.2">
      <c r="A134" s="86"/>
      <c r="B134" s="86"/>
      <c r="C134" s="86"/>
      <c r="D134" s="86"/>
      <c r="E134" s="86"/>
    </row>
    <row r="135" spans="1:5" x14ac:dyDescent="0.2">
      <c r="A135" s="86"/>
      <c r="B135" s="86"/>
      <c r="C135" s="86"/>
      <c r="D135" s="86"/>
      <c r="E135" s="86"/>
    </row>
    <row r="136" spans="1:5" x14ac:dyDescent="0.2">
      <c r="A136" s="86"/>
      <c r="B136" s="86"/>
      <c r="C136" s="86"/>
      <c r="D136" s="86"/>
      <c r="E136" s="86"/>
    </row>
    <row r="137" spans="1:5" x14ac:dyDescent="0.2">
      <c r="A137" s="86"/>
      <c r="B137" s="86"/>
      <c r="C137" s="86"/>
      <c r="D137" s="86"/>
      <c r="E137" s="86"/>
    </row>
    <row r="138" spans="1:5" x14ac:dyDescent="0.2">
      <c r="A138" s="86"/>
      <c r="B138" s="86"/>
      <c r="C138" s="86"/>
      <c r="D138" s="86"/>
      <c r="E138" s="86"/>
    </row>
  </sheetData>
  <mergeCells count="3">
    <mergeCell ref="B2:D2"/>
    <mergeCell ref="B3:D3"/>
    <mergeCell ref="E2:G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B1" workbookViewId="0">
      <selection activeCell="D3" sqref="D3:G3"/>
    </sheetView>
  </sheetViews>
  <sheetFormatPr defaultColWidth="11.42578125" defaultRowHeight="12.75" x14ac:dyDescent="0.2"/>
  <cols>
    <col min="1" max="2" width="40.7109375" customWidth="1"/>
    <col min="3" max="3" width="29.5703125" customWidth="1"/>
    <col min="4" max="8" width="16.85546875" customWidth="1"/>
  </cols>
  <sheetData>
    <row r="2" spans="1:8" ht="15.75" x14ac:dyDescent="0.25">
      <c r="D2" s="245" t="s">
        <v>159</v>
      </c>
      <c r="E2" s="245"/>
      <c r="F2" s="245"/>
      <c r="G2" s="245"/>
      <c r="H2" s="245"/>
    </row>
    <row r="3" spans="1:8" ht="15.75" x14ac:dyDescent="0.25">
      <c r="D3" s="221" t="s">
        <v>112</v>
      </c>
      <c r="E3" s="221"/>
      <c r="F3" s="221"/>
      <c r="G3" s="229"/>
      <c r="H3" s="27" t="s">
        <v>99</v>
      </c>
    </row>
    <row r="4" spans="1:8" ht="25.5" x14ac:dyDescent="0.2">
      <c r="A4" s="77" t="s">
        <v>156</v>
      </c>
      <c r="B4" s="77" t="s">
        <v>168</v>
      </c>
      <c r="C4" s="21" t="s">
        <v>192</v>
      </c>
      <c r="D4" s="21" t="s">
        <v>97</v>
      </c>
      <c r="E4" s="22" t="s">
        <v>24</v>
      </c>
      <c r="F4" s="22" t="s">
        <v>25</v>
      </c>
      <c r="G4" s="26" t="s">
        <v>26</v>
      </c>
      <c r="H4" s="28">
        <f>SUM(G:G)</f>
        <v>0</v>
      </c>
    </row>
    <row r="5" spans="1:8" x14ac:dyDescent="0.2">
      <c r="A5" s="23"/>
      <c r="B5" s="23"/>
      <c r="C5" s="23"/>
      <c r="D5" s="23"/>
      <c r="E5" s="24"/>
      <c r="F5" s="25"/>
      <c r="G5" s="24"/>
    </row>
    <row r="6" spans="1:8" x14ac:dyDescent="0.2">
      <c r="A6" s="124"/>
      <c r="B6" s="124"/>
      <c r="C6" s="124"/>
      <c r="D6" s="2"/>
      <c r="E6" s="2"/>
      <c r="F6" s="2"/>
      <c r="G6" s="2"/>
    </row>
    <row r="7" spans="1:8" x14ac:dyDescent="0.2">
      <c r="A7" s="23"/>
      <c r="B7" s="23"/>
      <c r="C7" s="23"/>
      <c r="D7" s="23"/>
      <c r="E7" s="24"/>
      <c r="F7" s="25"/>
      <c r="G7" s="24"/>
    </row>
    <row r="8" spans="1:8" x14ac:dyDescent="0.2">
      <c r="A8" s="124"/>
      <c r="B8" s="124"/>
      <c r="C8" s="124"/>
      <c r="D8" s="2"/>
      <c r="E8" s="2"/>
      <c r="F8" s="2"/>
      <c r="G8" s="2"/>
    </row>
    <row r="9" spans="1:8" x14ac:dyDescent="0.2">
      <c r="A9" s="23"/>
      <c r="B9" s="23"/>
      <c r="C9" s="23"/>
      <c r="D9" s="23"/>
      <c r="E9" s="24"/>
      <c r="F9" s="25"/>
      <c r="G9" s="24"/>
    </row>
    <row r="10" spans="1:8" x14ac:dyDescent="0.2">
      <c r="A10" s="124"/>
      <c r="B10" s="124"/>
      <c r="C10" s="124"/>
      <c r="D10" s="2"/>
      <c r="E10" s="2"/>
      <c r="F10" s="2"/>
      <c r="G10" s="2"/>
    </row>
    <row r="11" spans="1:8" x14ac:dyDescent="0.2">
      <c r="A11" s="23"/>
      <c r="B11" s="23"/>
      <c r="C11" s="23"/>
      <c r="D11" s="23"/>
      <c r="E11" s="24"/>
      <c r="F11" s="25"/>
      <c r="G11" s="24"/>
    </row>
    <row r="12" spans="1:8" x14ac:dyDescent="0.2">
      <c r="A12" s="124"/>
      <c r="B12" s="124"/>
      <c r="C12" s="124"/>
      <c r="D12" s="2"/>
      <c r="E12" s="2"/>
      <c r="F12" s="2"/>
      <c r="G12" s="2"/>
    </row>
    <row r="13" spans="1:8" x14ac:dyDescent="0.2">
      <c r="A13" s="23"/>
      <c r="B13" s="23"/>
      <c r="C13" s="23"/>
      <c r="D13" s="23"/>
      <c r="E13" s="24"/>
      <c r="F13" s="25"/>
      <c r="G13" s="24"/>
    </row>
    <row r="14" spans="1:8" x14ac:dyDescent="0.2">
      <c r="A14" s="124"/>
      <c r="B14" s="124"/>
      <c r="C14" s="124"/>
      <c r="D14" s="2"/>
      <c r="E14" s="2"/>
      <c r="F14" s="2"/>
      <c r="G14" s="7"/>
    </row>
    <row r="15" spans="1:8" x14ac:dyDescent="0.2">
      <c r="A15" s="23"/>
      <c r="B15" s="23"/>
      <c r="C15" s="23"/>
      <c r="D15" s="23"/>
      <c r="E15" s="24"/>
      <c r="F15" s="25"/>
      <c r="G15" s="24"/>
    </row>
    <row r="16" spans="1:8" x14ac:dyDescent="0.2">
      <c r="A16" s="124"/>
      <c r="B16" s="124"/>
      <c r="C16" s="124"/>
      <c r="D16" s="2"/>
      <c r="E16" s="2"/>
      <c r="F16" s="2"/>
      <c r="G16" s="2"/>
    </row>
    <row r="17" spans="1:7" x14ac:dyDescent="0.2">
      <c r="A17" s="23"/>
      <c r="B17" s="23"/>
      <c r="C17" s="23"/>
      <c r="D17" s="23"/>
      <c r="E17" s="24"/>
      <c r="F17" s="25"/>
      <c r="G17" s="24"/>
    </row>
    <row r="18" spans="1:7" x14ac:dyDescent="0.2">
      <c r="A18" s="124"/>
      <c r="B18" s="124"/>
      <c r="C18" s="124"/>
      <c r="D18" s="2"/>
      <c r="E18" s="2"/>
      <c r="F18" s="2"/>
      <c r="G18" s="2"/>
    </row>
    <row r="19" spans="1:7" x14ac:dyDescent="0.2">
      <c r="A19" s="23"/>
      <c r="B19" s="23"/>
      <c r="C19" s="23"/>
      <c r="D19" s="23"/>
      <c r="E19" s="24"/>
      <c r="F19" s="25"/>
      <c r="G19" s="24"/>
    </row>
    <row r="20" spans="1:7" x14ac:dyDescent="0.2">
      <c r="A20" s="124"/>
      <c r="B20" s="124"/>
      <c r="C20" s="124"/>
      <c r="D20" s="2"/>
      <c r="E20" s="2"/>
      <c r="F20" s="2"/>
      <c r="G20" s="2"/>
    </row>
    <row r="21" spans="1:7" x14ac:dyDescent="0.2">
      <c r="A21" s="23"/>
      <c r="B21" s="23"/>
      <c r="C21" s="23"/>
      <c r="D21" s="23"/>
      <c r="E21" s="24"/>
      <c r="F21" s="25"/>
      <c r="G21" s="24"/>
    </row>
    <row r="22" spans="1:7" x14ac:dyDescent="0.2">
      <c r="A22" s="124"/>
      <c r="B22" s="124"/>
      <c r="C22" s="124"/>
      <c r="D22" s="2"/>
      <c r="E22" s="2"/>
      <c r="F22" s="2"/>
      <c r="G22" s="2"/>
    </row>
    <row r="23" spans="1:7" x14ac:dyDescent="0.2">
      <c r="A23" s="23"/>
      <c r="B23" s="23"/>
      <c r="C23" s="23"/>
      <c r="D23" s="23"/>
      <c r="E23" s="24"/>
      <c r="F23" s="25"/>
      <c r="G23" s="24"/>
    </row>
    <row r="24" spans="1:7" x14ac:dyDescent="0.2">
      <c r="A24" s="124"/>
      <c r="B24" s="124"/>
      <c r="C24" s="124"/>
      <c r="D24" s="2"/>
      <c r="E24" s="2"/>
      <c r="F24" s="2"/>
      <c r="G24" s="2"/>
    </row>
    <row r="25" spans="1:7" x14ac:dyDescent="0.2">
      <c r="A25" s="23"/>
      <c r="B25" s="23"/>
      <c r="C25" s="23"/>
      <c r="D25" s="23"/>
      <c r="E25" s="24"/>
      <c r="F25" s="25"/>
      <c r="G25" s="24"/>
    </row>
    <row r="26" spans="1:7" x14ac:dyDescent="0.2">
      <c r="A26" s="124"/>
      <c r="B26" s="124"/>
      <c r="C26" s="124"/>
      <c r="D26" s="2"/>
      <c r="E26" s="2"/>
      <c r="F26" s="2"/>
      <c r="G26" s="2"/>
    </row>
    <row r="27" spans="1:7" x14ac:dyDescent="0.2">
      <c r="A27" s="23"/>
      <c r="B27" s="23"/>
      <c r="C27" s="23"/>
      <c r="D27" s="23"/>
      <c r="E27" s="24"/>
      <c r="F27" s="25"/>
      <c r="G27" s="24"/>
    </row>
    <row r="28" spans="1:7" x14ac:dyDescent="0.2">
      <c r="A28" s="124"/>
      <c r="B28" s="124"/>
      <c r="C28" s="124"/>
      <c r="D28" s="2"/>
      <c r="E28" s="2"/>
      <c r="F28" s="2"/>
      <c r="G28" s="2"/>
    </row>
    <row r="29" spans="1:7" x14ac:dyDescent="0.2">
      <c r="A29" s="23"/>
      <c r="B29" s="23"/>
      <c r="C29" s="23"/>
      <c r="D29" s="23"/>
      <c r="E29" s="24"/>
      <c r="F29" s="25"/>
      <c r="G29" s="24"/>
    </row>
    <row r="30" spans="1:7" x14ac:dyDescent="0.2">
      <c r="A30" s="124"/>
      <c r="B30" s="124"/>
      <c r="C30" s="124"/>
      <c r="D30" s="2"/>
      <c r="E30" s="2"/>
      <c r="F30" s="2"/>
      <c r="G30" s="2"/>
    </row>
  </sheetData>
  <mergeCells count="2">
    <mergeCell ref="D2:H2"/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opLeftCell="B1" workbookViewId="0">
      <selection activeCell="H4" sqref="H4"/>
    </sheetView>
  </sheetViews>
  <sheetFormatPr defaultColWidth="11.42578125" defaultRowHeight="12.75" x14ac:dyDescent="0.2"/>
  <cols>
    <col min="1" max="2" width="40.7109375" customWidth="1"/>
    <col min="3" max="7" width="16.85546875" customWidth="1"/>
    <col min="9" max="9" width="17.28515625" bestFit="1" customWidth="1"/>
    <col min="10" max="14" width="18" customWidth="1"/>
  </cols>
  <sheetData>
    <row r="2" spans="1:13" ht="15.75" x14ac:dyDescent="0.25">
      <c r="C2" s="245" t="s">
        <v>101</v>
      </c>
      <c r="D2" s="245"/>
      <c r="E2" s="245"/>
      <c r="F2" s="245"/>
      <c r="G2" s="245"/>
    </row>
    <row r="3" spans="1:13" ht="15.75" x14ac:dyDescent="0.25">
      <c r="C3" s="221" t="s">
        <v>113</v>
      </c>
      <c r="D3" s="221"/>
      <c r="E3" s="221"/>
      <c r="F3" s="229"/>
      <c r="G3" s="27" t="s">
        <v>99</v>
      </c>
      <c r="H3" s="9" t="s">
        <v>196</v>
      </c>
    </row>
    <row r="4" spans="1:13" ht="25.5" x14ac:dyDescent="0.2">
      <c r="A4" s="94" t="s">
        <v>156</v>
      </c>
      <c r="B4" s="94" t="s">
        <v>149</v>
      </c>
      <c r="C4" s="78" t="s">
        <v>97</v>
      </c>
      <c r="D4" s="144" t="s">
        <v>188</v>
      </c>
      <c r="E4" s="78" t="s">
        <v>187</v>
      </c>
      <c r="F4" s="129" t="s">
        <v>237</v>
      </c>
      <c r="G4" s="100">
        <f>SUM(G5:G2000)</f>
        <v>0</v>
      </c>
      <c r="H4" s="8">
        <v>20</v>
      </c>
    </row>
    <row r="5" spans="1:13" ht="15" x14ac:dyDescent="0.25">
      <c r="A5" s="81"/>
      <c r="B5" s="81"/>
      <c r="C5" s="81"/>
      <c r="D5" s="132"/>
      <c r="E5" s="130"/>
      <c r="F5" s="132"/>
      <c r="G5" s="133">
        <f>IF((D5/100*$H$4)&gt;(D5-F5),(D5-F5),(D5/100*$H$4))</f>
        <v>0</v>
      </c>
      <c r="I5" s="76">
        <v>44561</v>
      </c>
    </row>
    <row r="6" spans="1:13" x14ac:dyDescent="0.2">
      <c r="A6" s="84"/>
      <c r="B6" s="98"/>
      <c r="C6" s="85"/>
      <c r="D6" s="88"/>
      <c r="E6" s="131"/>
      <c r="F6" s="88"/>
      <c r="G6" s="143">
        <f>IF((D6/100*$H$4)&gt;(D6-F6),(D6-F6),(D6/100*$H$4))</f>
        <v>0</v>
      </c>
    </row>
    <row r="7" spans="1:13" x14ac:dyDescent="0.2">
      <c r="A7" s="81"/>
      <c r="B7" s="81"/>
      <c r="C7" s="81"/>
      <c r="D7" s="132"/>
      <c r="E7" s="81"/>
      <c r="F7" s="132"/>
      <c r="G7" s="133">
        <f t="shared" ref="G7:G63" si="0">IF((D7/100*$H$4)&gt;(D7-F7),(D7-F7),(D7/100*$H$4))</f>
        <v>0</v>
      </c>
    </row>
    <row r="8" spans="1:13" x14ac:dyDescent="0.2">
      <c r="A8" s="84"/>
      <c r="B8" s="98"/>
      <c r="C8" s="84"/>
      <c r="D8" s="88"/>
      <c r="E8" s="84"/>
      <c r="F8" s="88"/>
      <c r="G8" s="143">
        <f t="shared" si="0"/>
        <v>0</v>
      </c>
    </row>
    <row r="9" spans="1:13" ht="15.75" x14ac:dyDescent="0.25">
      <c r="A9" s="81"/>
      <c r="B9" s="81"/>
      <c r="C9" s="81"/>
      <c r="D9" s="132"/>
      <c r="E9" s="81"/>
      <c r="F9" s="132"/>
      <c r="G9" s="133">
        <f t="shared" si="0"/>
        <v>0</v>
      </c>
      <c r="I9" s="243" t="s">
        <v>190</v>
      </c>
      <c r="J9" s="243"/>
      <c r="K9" s="243"/>
      <c r="L9" s="243"/>
      <c r="M9" s="243"/>
    </row>
    <row r="10" spans="1:13" x14ac:dyDescent="0.2">
      <c r="A10" s="84"/>
      <c r="B10" s="98"/>
      <c r="C10" s="84"/>
      <c r="D10" s="88"/>
      <c r="E10" s="84"/>
      <c r="F10" s="88"/>
      <c r="G10" s="143">
        <f t="shared" si="0"/>
        <v>0</v>
      </c>
      <c r="I10" s="93" t="s">
        <v>97</v>
      </c>
      <c r="J10" s="93" t="s">
        <v>24</v>
      </c>
      <c r="K10" s="93" t="s">
        <v>25</v>
      </c>
      <c r="L10" s="93" t="s">
        <v>26</v>
      </c>
      <c r="M10" s="93" t="s">
        <v>189</v>
      </c>
    </row>
    <row r="11" spans="1:13" x14ac:dyDescent="0.2">
      <c r="A11" s="81"/>
      <c r="B11" s="81"/>
      <c r="C11" s="81"/>
      <c r="D11" s="132"/>
      <c r="E11" s="81"/>
      <c r="F11" s="132"/>
      <c r="G11" s="133">
        <f>IF((D11/100*$H$4)&gt;(D11-F11),(D11-F11),(D11/100*$H$4))</f>
        <v>0</v>
      </c>
      <c r="I11" s="81"/>
      <c r="J11" s="81"/>
      <c r="K11" s="81"/>
      <c r="L11" s="132">
        <v>0</v>
      </c>
      <c r="M11" s="81"/>
    </row>
    <row r="12" spans="1:13" x14ac:dyDescent="0.2">
      <c r="A12" s="84"/>
      <c r="B12" s="98"/>
      <c r="C12" s="84"/>
      <c r="D12" s="88"/>
      <c r="E12" s="84"/>
      <c r="F12" s="88"/>
      <c r="G12" s="143">
        <f t="shared" si="0"/>
        <v>0</v>
      </c>
      <c r="I12" s="98"/>
      <c r="J12" s="98"/>
      <c r="K12" s="98"/>
      <c r="L12" s="134">
        <v>0</v>
      </c>
      <c r="M12" s="98"/>
    </row>
    <row r="13" spans="1:13" x14ac:dyDescent="0.2">
      <c r="A13" s="81"/>
      <c r="B13" s="81"/>
      <c r="C13" s="81"/>
      <c r="D13" s="132"/>
      <c r="E13" s="81"/>
      <c r="F13" s="132"/>
      <c r="G13" s="133">
        <f t="shared" si="0"/>
        <v>0</v>
      </c>
      <c r="I13" s="81"/>
      <c r="J13" s="81"/>
      <c r="K13" s="81"/>
      <c r="L13" s="132">
        <v>0</v>
      </c>
      <c r="M13" s="81"/>
    </row>
    <row r="14" spans="1:13" x14ac:dyDescent="0.2">
      <c r="A14" s="84"/>
      <c r="B14" s="98"/>
      <c r="C14" s="84"/>
      <c r="D14" s="88"/>
      <c r="E14" s="84"/>
      <c r="F14" s="88"/>
      <c r="G14" s="143">
        <f t="shared" si="0"/>
        <v>0</v>
      </c>
      <c r="I14" s="98"/>
      <c r="J14" s="98"/>
      <c r="K14" s="98"/>
      <c r="L14" s="134">
        <v>0</v>
      </c>
      <c r="M14" s="98"/>
    </row>
    <row r="15" spans="1:13" x14ac:dyDescent="0.2">
      <c r="A15" s="81"/>
      <c r="B15" s="81"/>
      <c r="C15" s="81"/>
      <c r="D15" s="132"/>
      <c r="E15" s="81"/>
      <c r="F15" s="132"/>
      <c r="G15" s="133">
        <f t="shared" si="0"/>
        <v>0</v>
      </c>
      <c r="I15" s="81"/>
      <c r="J15" s="81"/>
      <c r="K15" s="81"/>
      <c r="L15" s="132">
        <v>0</v>
      </c>
      <c r="M15" s="81"/>
    </row>
    <row r="16" spans="1:13" x14ac:dyDescent="0.2">
      <c r="A16" s="84"/>
      <c r="B16" s="98"/>
      <c r="C16" s="84"/>
      <c r="D16" s="88"/>
      <c r="E16" s="84"/>
      <c r="F16" s="88"/>
      <c r="G16" s="143">
        <f t="shared" si="0"/>
        <v>0</v>
      </c>
      <c r="I16" s="98"/>
      <c r="J16" s="98"/>
      <c r="K16" s="98"/>
      <c r="L16" s="134">
        <v>0</v>
      </c>
      <c r="M16" s="98"/>
    </row>
    <row r="17" spans="1:13" x14ac:dyDescent="0.2">
      <c r="A17" s="81"/>
      <c r="B17" s="81"/>
      <c r="C17" s="81"/>
      <c r="D17" s="132"/>
      <c r="E17" s="81"/>
      <c r="F17" s="132"/>
      <c r="G17" s="133">
        <f t="shared" si="0"/>
        <v>0</v>
      </c>
      <c r="I17" s="81"/>
      <c r="J17" s="81"/>
      <c r="K17" s="81"/>
      <c r="L17" s="132">
        <v>0</v>
      </c>
      <c r="M17" s="81"/>
    </row>
    <row r="18" spans="1:13" x14ac:dyDescent="0.2">
      <c r="A18" s="84"/>
      <c r="B18" s="98"/>
      <c r="C18" s="84"/>
      <c r="D18" s="88"/>
      <c r="E18" s="84"/>
      <c r="F18" s="88"/>
      <c r="G18" s="143">
        <f t="shared" si="0"/>
        <v>0</v>
      </c>
      <c r="I18" s="98"/>
      <c r="J18" s="98"/>
      <c r="K18" s="98"/>
      <c r="L18" s="134">
        <v>0</v>
      </c>
      <c r="M18" s="98"/>
    </row>
    <row r="19" spans="1:13" x14ac:dyDescent="0.2">
      <c r="A19" s="81"/>
      <c r="B19" s="81"/>
      <c r="C19" s="81"/>
      <c r="D19" s="132"/>
      <c r="E19" s="81"/>
      <c r="F19" s="132"/>
      <c r="G19" s="133">
        <f t="shared" si="0"/>
        <v>0</v>
      </c>
      <c r="I19" s="81"/>
      <c r="J19" s="81"/>
      <c r="K19" s="81"/>
      <c r="L19" s="132">
        <v>0</v>
      </c>
      <c r="M19" s="81"/>
    </row>
    <row r="20" spans="1:13" x14ac:dyDescent="0.2">
      <c r="A20" s="84"/>
      <c r="B20" s="98"/>
      <c r="C20" s="84"/>
      <c r="D20" s="88"/>
      <c r="E20" s="84"/>
      <c r="F20" s="88"/>
      <c r="G20" s="143">
        <f t="shared" si="0"/>
        <v>0</v>
      </c>
      <c r="I20" s="98"/>
      <c r="J20" s="98"/>
      <c r="K20" s="98"/>
      <c r="L20" s="134">
        <v>0</v>
      </c>
      <c r="M20" s="98"/>
    </row>
    <row r="21" spans="1:13" x14ac:dyDescent="0.2">
      <c r="A21" s="81"/>
      <c r="B21" s="81"/>
      <c r="C21" s="81"/>
      <c r="D21" s="132"/>
      <c r="E21" s="81"/>
      <c r="F21" s="132"/>
      <c r="G21" s="133">
        <f t="shared" si="0"/>
        <v>0</v>
      </c>
      <c r="I21" s="81"/>
      <c r="J21" s="81"/>
      <c r="K21" s="81"/>
      <c r="L21" s="132">
        <v>0</v>
      </c>
      <c r="M21" s="81"/>
    </row>
    <row r="22" spans="1:13" x14ac:dyDescent="0.2">
      <c r="A22" s="84"/>
      <c r="B22" s="98"/>
      <c r="C22" s="84"/>
      <c r="D22" s="88"/>
      <c r="E22" s="84"/>
      <c r="F22" s="88"/>
      <c r="G22" s="143">
        <f t="shared" si="0"/>
        <v>0</v>
      </c>
      <c r="I22" s="98"/>
      <c r="J22" s="98"/>
      <c r="K22" s="98"/>
      <c r="L22" s="134">
        <v>0</v>
      </c>
      <c r="M22" s="98"/>
    </row>
    <row r="23" spans="1:13" x14ac:dyDescent="0.2">
      <c r="A23" s="81"/>
      <c r="B23" s="81"/>
      <c r="C23" s="81"/>
      <c r="D23" s="132"/>
      <c r="E23" s="81"/>
      <c r="F23" s="132"/>
      <c r="G23" s="133">
        <f t="shared" si="0"/>
        <v>0</v>
      </c>
      <c r="I23" s="81"/>
      <c r="J23" s="81"/>
      <c r="K23" s="81"/>
      <c r="L23" s="132">
        <v>0</v>
      </c>
      <c r="M23" s="81"/>
    </row>
    <row r="24" spans="1:13" x14ac:dyDescent="0.2">
      <c r="A24" s="84"/>
      <c r="B24" s="98"/>
      <c r="C24" s="84"/>
      <c r="D24" s="88"/>
      <c r="E24" s="84"/>
      <c r="F24" s="88"/>
      <c r="G24" s="143">
        <f t="shared" si="0"/>
        <v>0</v>
      </c>
      <c r="I24" s="98"/>
      <c r="J24" s="98"/>
      <c r="K24" s="98"/>
      <c r="L24" s="134">
        <v>0</v>
      </c>
      <c r="M24" s="98"/>
    </row>
    <row r="25" spans="1:13" x14ac:dyDescent="0.2">
      <c r="A25" s="81"/>
      <c r="B25" s="81"/>
      <c r="C25" s="81"/>
      <c r="D25" s="132"/>
      <c r="E25" s="81"/>
      <c r="F25" s="132"/>
      <c r="G25" s="133">
        <f t="shared" si="0"/>
        <v>0</v>
      </c>
      <c r="I25" s="81"/>
      <c r="J25" s="81"/>
      <c r="K25" s="81"/>
      <c r="L25" s="132">
        <v>0</v>
      </c>
      <c r="M25" s="81"/>
    </row>
    <row r="26" spans="1:13" x14ac:dyDescent="0.2">
      <c r="A26" s="84"/>
      <c r="B26" s="98"/>
      <c r="C26" s="84"/>
      <c r="D26" s="88"/>
      <c r="E26" s="84"/>
      <c r="F26" s="88"/>
      <c r="G26" s="143">
        <f t="shared" si="0"/>
        <v>0</v>
      </c>
      <c r="I26" s="98"/>
      <c r="J26" s="98"/>
      <c r="K26" s="98"/>
      <c r="L26" s="134">
        <v>0</v>
      </c>
      <c r="M26" s="98"/>
    </row>
    <row r="27" spans="1:13" x14ac:dyDescent="0.2">
      <c r="A27" s="81"/>
      <c r="B27" s="81"/>
      <c r="C27" s="81"/>
      <c r="D27" s="132"/>
      <c r="E27" s="81"/>
      <c r="F27" s="132"/>
      <c r="G27" s="133">
        <f t="shared" si="0"/>
        <v>0</v>
      </c>
      <c r="I27" s="81"/>
      <c r="J27" s="81"/>
      <c r="K27" s="81"/>
      <c r="L27" s="132">
        <v>0</v>
      </c>
      <c r="M27" s="81"/>
    </row>
    <row r="28" spans="1:13" x14ac:dyDescent="0.2">
      <c r="A28" s="84"/>
      <c r="B28" s="98"/>
      <c r="C28" s="84"/>
      <c r="D28" s="88"/>
      <c r="E28" s="84"/>
      <c r="F28" s="88"/>
      <c r="G28" s="143">
        <f t="shared" si="0"/>
        <v>0</v>
      </c>
      <c r="I28" s="98"/>
      <c r="J28" s="98"/>
      <c r="K28" s="98"/>
      <c r="L28" s="134">
        <v>0</v>
      </c>
      <c r="M28" s="98"/>
    </row>
    <row r="29" spans="1:13" x14ac:dyDescent="0.2">
      <c r="A29" s="81"/>
      <c r="B29" s="81"/>
      <c r="C29" s="81"/>
      <c r="D29" s="132"/>
      <c r="E29" s="81"/>
      <c r="F29" s="132"/>
      <c r="G29" s="133">
        <f t="shared" si="0"/>
        <v>0</v>
      </c>
      <c r="I29" s="81"/>
      <c r="J29" s="81"/>
      <c r="K29" s="81"/>
      <c r="L29" s="132">
        <v>0</v>
      </c>
      <c r="M29" s="81"/>
    </row>
    <row r="30" spans="1:13" x14ac:dyDescent="0.2">
      <c r="A30" s="84"/>
      <c r="B30" s="98"/>
      <c r="C30" s="84"/>
      <c r="D30" s="88"/>
      <c r="E30" s="84"/>
      <c r="F30" s="88"/>
      <c r="G30" s="143">
        <f t="shared" si="0"/>
        <v>0</v>
      </c>
      <c r="I30" s="98"/>
      <c r="J30" s="98"/>
      <c r="K30" s="98"/>
      <c r="L30" s="134">
        <v>0</v>
      </c>
      <c r="M30" s="98"/>
    </row>
    <row r="31" spans="1:13" x14ac:dyDescent="0.2">
      <c r="A31" s="81"/>
      <c r="B31" s="81"/>
      <c r="C31" s="81"/>
      <c r="D31" s="132"/>
      <c r="E31" s="81"/>
      <c r="F31" s="132"/>
      <c r="G31" s="133">
        <f t="shared" si="0"/>
        <v>0</v>
      </c>
      <c r="I31" s="81"/>
      <c r="J31" s="81"/>
      <c r="K31" s="81"/>
      <c r="L31" s="132">
        <v>0</v>
      </c>
      <c r="M31" s="81"/>
    </row>
    <row r="32" spans="1:13" x14ac:dyDescent="0.2">
      <c r="A32" s="84"/>
      <c r="B32" s="98"/>
      <c r="C32" s="84"/>
      <c r="D32" s="88"/>
      <c r="E32" s="84"/>
      <c r="F32" s="88"/>
      <c r="G32" s="143">
        <f t="shared" si="0"/>
        <v>0</v>
      </c>
      <c r="I32" s="98"/>
      <c r="J32" s="98"/>
      <c r="K32" s="98"/>
      <c r="L32" s="134">
        <v>0</v>
      </c>
      <c r="M32" s="98"/>
    </row>
    <row r="33" spans="1:13" x14ac:dyDescent="0.2">
      <c r="A33" s="81"/>
      <c r="B33" s="81"/>
      <c r="C33" s="81"/>
      <c r="D33" s="132"/>
      <c r="E33" s="81"/>
      <c r="F33" s="132"/>
      <c r="G33" s="133">
        <f t="shared" si="0"/>
        <v>0</v>
      </c>
      <c r="I33" s="81"/>
      <c r="J33" s="81"/>
      <c r="K33" s="81"/>
      <c r="L33" s="132">
        <v>0</v>
      </c>
      <c r="M33" s="81"/>
    </row>
    <row r="34" spans="1:13" x14ac:dyDescent="0.2">
      <c r="A34" s="84"/>
      <c r="B34" s="98"/>
      <c r="C34" s="84"/>
      <c r="D34" s="88"/>
      <c r="E34" s="84"/>
      <c r="F34" s="88"/>
      <c r="G34" s="143">
        <f t="shared" si="0"/>
        <v>0</v>
      </c>
      <c r="I34" s="98"/>
      <c r="J34" s="98"/>
      <c r="K34" s="98"/>
      <c r="L34" s="134">
        <v>0</v>
      </c>
      <c r="M34" s="98"/>
    </row>
    <row r="35" spans="1:13" x14ac:dyDescent="0.2">
      <c r="A35" s="81"/>
      <c r="B35" s="81"/>
      <c r="C35" s="81"/>
      <c r="D35" s="132"/>
      <c r="E35" s="81"/>
      <c r="F35" s="132"/>
      <c r="G35" s="133">
        <f t="shared" si="0"/>
        <v>0</v>
      </c>
      <c r="I35" s="81"/>
      <c r="J35" s="81"/>
      <c r="K35" s="81"/>
      <c r="L35" s="132">
        <v>0</v>
      </c>
      <c r="M35" s="81"/>
    </row>
    <row r="36" spans="1:13" x14ac:dyDescent="0.2">
      <c r="A36" s="84"/>
      <c r="B36" s="98"/>
      <c r="C36" s="84"/>
      <c r="D36" s="88"/>
      <c r="E36" s="84"/>
      <c r="F36" s="88"/>
      <c r="G36" s="143">
        <f t="shared" si="0"/>
        <v>0</v>
      </c>
      <c r="I36" s="98"/>
      <c r="J36" s="98"/>
      <c r="K36" s="98"/>
      <c r="L36" s="134">
        <v>0</v>
      </c>
      <c r="M36" s="98"/>
    </row>
    <row r="37" spans="1:13" x14ac:dyDescent="0.2">
      <c r="A37" s="81"/>
      <c r="B37" s="81"/>
      <c r="C37" s="81"/>
      <c r="D37" s="132"/>
      <c r="E37" s="81"/>
      <c r="F37" s="132"/>
      <c r="G37" s="133">
        <f t="shared" si="0"/>
        <v>0</v>
      </c>
      <c r="I37" s="81"/>
      <c r="J37" s="81"/>
      <c r="K37" s="81"/>
      <c r="L37" s="132">
        <v>0</v>
      </c>
      <c r="M37" s="81"/>
    </row>
    <row r="38" spans="1:13" x14ac:dyDescent="0.2">
      <c r="A38" s="84"/>
      <c r="B38" s="98"/>
      <c r="C38" s="84"/>
      <c r="D38" s="88"/>
      <c r="E38" s="84"/>
      <c r="F38" s="88"/>
      <c r="G38" s="143">
        <f t="shared" si="0"/>
        <v>0</v>
      </c>
      <c r="I38" s="98"/>
      <c r="J38" s="98"/>
      <c r="K38" s="98"/>
      <c r="L38" s="134">
        <v>0</v>
      </c>
      <c r="M38" s="98"/>
    </row>
    <row r="39" spans="1:13" x14ac:dyDescent="0.2">
      <c r="A39" s="81"/>
      <c r="B39" s="81"/>
      <c r="C39" s="81"/>
      <c r="D39" s="132"/>
      <c r="E39" s="81"/>
      <c r="F39" s="132"/>
      <c r="G39" s="133">
        <f t="shared" si="0"/>
        <v>0</v>
      </c>
      <c r="I39" s="81"/>
      <c r="J39" s="81"/>
      <c r="K39" s="81"/>
      <c r="L39" s="132">
        <v>0</v>
      </c>
      <c r="M39" s="81"/>
    </row>
    <row r="40" spans="1:13" x14ac:dyDescent="0.2">
      <c r="A40" s="84"/>
      <c r="B40" s="98"/>
      <c r="C40" s="84"/>
      <c r="D40" s="88"/>
      <c r="E40" s="84"/>
      <c r="F40" s="88"/>
      <c r="G40" s="143">
        <f t="shared" si="0"/>
        <v>0</v>
      </c>
      <c r="I40" s="98"/>
      <c r="J40" s="98"/>
      <c r="K40" s="98"/>
      <c r="L40" s="134">
        <v>0</v>
      </c>
      <c r="M40" s="98"/>
    </row>
    <row r="41" spans="1:13" x14ac:dyDescent="0.2">
      <c r="A41" s="81"/>
      <c r="B41" s="81"/>
      <c r="C41" s="81"/>
      <c r="D41" s="132"/>
      <c r="E41" s="81"/>
      <c r="F41" s="132"/>
      <c r="G41" s="133">
        <f t="shared" si="0"/>
        <v>0</v>
      </c>
      <c r="I41" s="81"/>
      <c r="J41" s="81"/>
      <c r="K41" s="81"/>
      <c r="L41" s="132">
        <v>0</v>
      </c>
      <c r="M41" s="81"/>
    </row>
    <row r="42" spans="1:13" x14ac:dyDescent="0.2">
      <c r="A42" s="84"/>
      <c r="B42" s="98"/>
      <c r="C42" s="84"/>
      <c r="D42" s="88"/>
      <c r="E42" s="84"/>
      <c r="F42" s="88"/>
      <c r="G42" s="143">
        <f t="shared" si="0"/>
        <v>0</v>
      </c>
      <c r="I42" s="98"/>
      <c r="J42" s="98"/>
      <c r="K42" s="98"/>
      <c r="L42" s="134">
        <v>0</v>
      </c>
      <c r="M42" s="98"/>
    </row>
    <row r="43" spans="1:13" x14ac:dyDescent="0.2">
      <c r="A43" s="81"/>
      <c r="B43" s="81"/>
      <c r="C43" s="81"/>
      <c r="D43" s="132"/>
      <c r="E43" s="81"/>
      <c r="F43" s="132"/>
      <c r="G43" s="133">
        <f t="shared" si="0"/>
        <v>0</v>
      </c>
      <c r="I43" s="81"/>
      <c r="J43" s="81"/>
      <c r="K43" s="81"/>
      <c r="L43" s="132">
        <v>0</v>
      </c>
      <c r="M43" s="81"/>
    </row>
    <row r="44" spans="1:13" x14ac:dyDescent="0.2">
      <c r="A44" s="84"/>
      <c r="B44" s="98"/>
      <c r="C44" s="84"/>
      <c r="D44" s="88"/>
      <c r="E44" s="84"/>
      <c r="F44" s="88"/>
      <c r="G44" s="143">
        <f t="shared" si="0"/>
        <v>0</v>
      </c>
      <c r="I44" s="98"/>
      <c r="J44" s="98"/>
      <c r="K44" s="98"/>
      <c r="L44" s="134">
        <v>0</v>
      </c>
      <c r="M44" s="98"/>
    </row>
    <row r="45" spans="1:13" x14ac:dyDescent="0.2">
      <c r="A45" s="81"/>
      <c r="B45" s="81"/>
      <c r="C45" s="81"/>
      <c r="D45" s="132"/>
      <c r="E45" s="81"/>
      <c r="F45" s="132"/>
      <c r="G45" s="133">
        <f t="shared" si="0"/>
        <v>0</v>
      </c>
      <c r="I45" s="81"/>
      <c r="J45" s="81"/>
      <c r="K45" s="81"/>
      <c r="L45" s="132">
        <v>0</v>
      </c>
      <c r="M45" s="81"/>
    </row>
    <row r="46" spans="1:13" x14ac:dyDescent="0.2">
      <c r="A46" s="84"/>
      <c r="B46" s="98"/>
      <c r="C46" s="84"/>
      <c r="D46" s="88"/>
      <c r="E46" s="84"/>
      <c r="F46" s="88"/>
      <c r="G46" s="143">
        <f t="shared" si="0"/>
        <v>0</v>
      </c>
      <c r="I46" s="98"/>
      <c r="J46" s="98"/>
      <c r="K46" s="98"/>
      <c r="L46" s="134">
        <v>0</v>
      </c>
      <c r="M46" s="98"/>
    </row>
    <row r="47" spans="1:13" x14ac:dyDescent="0.2">
      <c r="A47" s="81"/>
      <c r="B47" s="81"/>
      <c r="C47" s="81"/>
      <c r="D47" s="132"/>
      <c r="E47" s="81"/>
      <c r="F47" s="132"/>
      <c r="G47" s="133">
        <f t="shared" si="0"/>
        <v>0</v>
      </c>
      <c r="I47" s="81"/>
      <c r="J47" s="81"/>
      <c r="K47" s="81"/>
      <c r="L47" s="132">
        <v>0</v>
      </c>
      <c r="M47" s="81"/>
    </row>
    <row r="48" spans="1:13" x14ac:dyDescent="0.2">
      <c r="A48" s="84"/>
      <c r="B48" s="98"/>
      <c r="C48" s="84"/>
      <c r="D48" s="88"/>
      <c r="E48" s="84"/>
      <c r="F48" s="88"/>
      <c r="G48" s="143">
        <f t="shared" si="0"/>
        <v>0</v>
      </c>
      <c r="I48" s="98"/>
      <c r="J48" s="98"/>
      <c r="K48" s="98"/>
      <c r="L48" s="134">
        <v>0</v>
      </c>
      <c r="M48" s="98"/>
    </row>
    <row r="49" spans="1:13" x14ac:dyDescent="0.2">
      <c r="A49" s="81"/>
      <c r="B49" s="81"/>
      <c r="C49" s="81"/>
      <c r="D49" s="132"/>
      <c r="E49" s="81"/>
      <c r="F49" s="132"/>
      <c r="G49" s="133">
        <f t="shared" si="0"/>
        <v>0</v>
      </c>
      <c r="I49" s="81"/>
      <c r="J49" s="81"/>
      <c r="K49" s="81"/>
      <c r="L49" s="132">
        <v>0</v>
      </c>
      <c r="M49" s="81"/>
    </row>
    <row r="50" spans="1:13" x14ac:dyDescent="0.2">
      <c r="A50" s="84"/>
      <c r="B50" s="98"/>
      <c r="C50" s="84"/>
      <c r="D50" s="88"/>
      <c r="E50" s="84"/>
      <c r="F50" s="88"/>
      <c r="G50" s="143">
        <f t="shared" si="0"/>
        <v>0</v>
      </c>
      <c r="I50" s="98"/>
      <c r="J50" s="98"/>
      <c r="K50" s="98"/>
      <c r="L50" s="134">
        <v>0</v>
      </c>
      <c r="M50" s="98"/>
    </row>
    <row r="51" spans="1:13" x14ac:dyDescent="0.2">
      <c r="A51" s="81"/>
      <c r="B51" s="81"/>
      <c r="C51" s="81"/>
      <c r="D51" s="132"/>
      <c r="E51" s="81"/>
      <c r="F51" s="132"/>
      <c r="G51" s="133">
        <f t="shared" si="0"/>
        <v>0</v>
      </c>
      <c r="I51" s="81"/>
      <c r="J51" s="81"/>
      <c r="K51" s="81"/>
      <c r="L51" s="132">
        <v>0</v>
      </c>
      <c r="M51" s="81"/>
    </row>
    <row r="52" spans="1:13" x14ac:dyDescent="0.2">
      <c r="A52" s="84"/>
      <c r="B52" s="98"/>
      <c r="C52" s="84"/>
      <c r="D52" s="88"/>
      <c r="E52" s="84"/>
      <c r="F52" s="88"/>
      <c r="G52" s="143">
        <f t="shared" si="0"/>
        <v>0</v>
      </c>
      <c r="I52" s="98"/>
      <c r="J52" s="98"/>
      <c r="K52" s="98"/>
      <c r="L52" s="134">
        <v>0</v>
      </c>
      <c r="M52" s="98"/>
    </row>
    <row r="53" spans="1:13" x14ac:dyDescent="0.2">
      <c r="A53" s="81"/>
      <c r="B53" s="81"/>
      <c r="C53" s="81"/>
      <c r="D53" s="132"/>
      <c r="E53" s="81"/>
      <c r="F53" s="132"/>
      <c r="G53" s="133">
        <f t="shared" si="0"/>
        <v>0</v>
      </c>
      <c r="I53" s="81"/>
      <c r="J53" s="81"/>
      <c r="K53" s="81"/>
      <c r="L53" s="132">
        <v>0</v>
      </c>
      <c r="M53" s="81"/>
    </row>
    <row r="54" spans="1:13" x14ac:dyDescent="0.2">
      <c r="A54" s="84"/>
      <c r="B54" s="98"/>
      <c r="C54" s="84"/>
      <c r="D54" s="88"/>
      <c r="E54" s="84"/>
      <c r="F54" s="88"/>
      <c r="G54" s="143">
        <f t="shared" si="0"/>
        <v>0</v>
      </c>
      <c r="I54" s="98"/>
      <c r="J54" s="98"/>
      <c r="K54" s="98"/>
      <c r="L54" s="134">
        <v>0</v>
      </c>
      <c r="M54" s="98"/>
    </row>
    <row r="55" spans="1:13" x14ac:dyDescent="0.2">
      <c r="A55" s="81"/>
      <c r="B55" s="81"/>
      <c r="C55" s="81"/>
      <c r="D55" s="132"/>
      <c r="E55" s="81"/>
      <c r="F55" s="132"/>
      <c r="G55" s="133">
        <f t="shared" si="0"/>
        <v>0</v>
      </c>
      <c r="I55" s="81"/>
      <c r="J55" s="81"/>
      <c r="K55" s="81"/>
      <c r="L55" s="132">
        <v>0</v>
      </c>
      <c r="M55" s="81"/>
    </row>
    <row r="56" spans="1:13" x14ac:dyDescent="0.2">
      <c r="A56" s="84"/>
      <c r="B56" s="98"/>
      <c r="C56" s="84"/>
      <c r="D56" s="88"/>
      <c r="E56" s="84"/>
      <c r="F56" s="88"/>
      <c r="G56" s="143">
        <f t="shared" si="0"/>
        <v>0</v>
      </c>
      <c r="I56" s="98"/>
      <c r="J56" s="98"/>
      <c r="K56" s="98"/>
      <c r="L56" s="134">
        <v>0</v>
      </c>
      <c r="M56" s="98"/>
    </row>
    <row r="57" spans="1:13" x14ac:dyDescent="0.2">
      <c r="A57" s="81"/>
      <c r="B57" s="81"/>
      <c r="C57" s="81"/>
      <c r="D57" s="132"/>
      <c r="E57" s="81"/>
      <c r="F57" s="132"/>
      <c r="G57" s="133">
        <f t="shared" si="0"/>
        <v>0</v>
      </c>
      <c r="I57" s="81"/>
      <c r="J57" s="81"/>
      <c r="K57" s="81"/>
      <c r="L57" s="132">
        <v>0</v>
      </c>
      <c r="M57" s="81"/>
    </row>
    <row r="58" spans="1:13" x14ac:dyDescent="0.2">
      <c r="A58" s="84"/>
      <c r="B58" s="98"/>
      <c r="C58" s="84"/>
      <c r="D58" s="88"/>
      <c r="E58" s="84"/>
      <c r="F58" s="88"/>
      <c r="G58" s="143">
        <f t="shared" si="0"/>
        <v>0</v>
      </c>
      <c r="I58" s="98"/>
      <c r="J58" s="98"/>
      <c r="K58" s="98"/>
      <c r="L58" s="134">
        <v>0</v>
      </c>
      <c r="M58" s="98"/>
    </row>
    <row r="59" spans="1:13" x14ac:dyDescent="0.2">
      <c r="A59" s="81"/>
      <c r="B59" s="81"/>
      <c r="C59" s="81"/>
      <c r="D59" s="132"/>
      <c r="E59" s="81"/>
      <c r="F59" s="132"/>
      <c r="G59" s="133">
        <f t="shared" si="0"/>
        <v>0</v>
      </c>
      <c r="I59" s="81"/>
      <c r="J59" s="81"/>
      <c r="K59" s="81"/>
      <c r="L59" s="132">
        <v>0</v>
      </c>
      <c r="M59" s="81"/>
    </row>
    <row r="60" spans="1:13" x14ac:dyDescent="0.2">
      <c r="A60" s="84"/>
      <c r="B60" s="98"/>
      <c r="C60" s="84"/>
      <c r="D60" s="88"/>
      <c r="E60" s="84"/>
      <c r="F60" s="88"/>
      <c r="G60" s="143">
        <f t="shared" si="0"/>
        <v>0</v>
      </c>
      <c r="I60" s="98"/>
      <c r="J60" s="98"/>
      <c r="K60" s="98"/>
      <c r="L60" s="134">
        <v>0</v>
      </c>
      <c r="M60" s="98"/>
    </row>
    <row r="61" spans="1:13" x14ac:dyDescent="0.2">
      <c r="A61" s="81"/>
      <c r="B61" s="81"/>
      <c r="C61" s="81"/>
      <c r="D61" s="132"/>
      <c r="E61" s="81"/>
      <c r="F61" s="132"/>
      <c r="G61" s="133">
        <f t="shared" si="0"/>
        <v>0</v>
      </c>
      <c r="I61" s="81"/>
      <c r="J61" s="81"/>
      <c r="K61" s="81"/>
      <c r="L61" s="132">
        <v>0</v>
      </c>
      <c r="M61" s="81"/>
    </row>
    <row r="62" spans="1:13" x14ac:dyDescent="0.2">
      <c r="A62" s="84"/>
      <c r="B62" s="98"/>
      <c r="C62" s="84"/>
      <c r="D62" s="88"/>
      <c r="E62" s="84"/>
      <c r="F62" s="88"/>
      <c r="G62" s="143">
        <f t="shared" si="0"/>
        <v>0</v>
      </c>
      <c r="I62" s="98"/>
      <c r="J62" s="98"/>
      <c r="K62" s="98"/>
      <c r="L62" s="134">
        <v>0</v>
      </c>
      <c r="M62" s="98"/>
    </row>
    <row r="63" spans="1:13" x14ac:dyDescent="0.2">
      <c r="A63" s="81"/>
      <c r="B63" s="81"/>
      <c r="C63" s="81"/>
      <c r="D63" s="132"/>
      <c r="E63" s="81"/>
      <c r="F63" s="132"/>
      <c r="G63" s="133">
        <f t="shared" si="0"/>
        <v>0</v>
      </c>
      <c r="I63" s="81"/>
      <c r="J63" s="81"/>
      <c r="K63" s="81"/>
      <c r="L63" s="132">
        <v>0</v>
      </c>
      <c r="M63" s="81"/>
    </row>
  </sheetData>
  <sheetProtection algorithmName="SHA-512" hashValue="ijsvWWtrg+Ro+Y3iv6uuxzGJ0HFvlPl9IpYNPZEOMVfvS176Y+NbLGYSrGW47FPoeAdcj3xqbgcVCvfkV8vxug==" saltValue="4TN/dUc7Di41wNPwmHopNA==" spinCount="100000" sheet="1" objects="1" scenarios="1"/>
  <mergeCells count="3">
    <mergeCell ref="C2:G2"/>
    <mergeCell ref="C3:F3"/>
    <mergeCell ref="I9:M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114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12" sqref="F12"/>
    </sheetView>
  </sheetViews>
  <sheetFormatPr defaultColWidth="26.28515625" defaultRowHeight="12.75" x14ac:dyDescent="0.2"/>
  <cols>
    <col min="1" max="2" width="26.28515625" customWidth="1"/>
    <col min="3" max="6" width="10.28515625" customWidth="1"/>
  </cols>
  <sheetData>
    <row r="1" spans="1:6" ht="21.75" customHeight="1" x14ac:dyDescent="0.25">
      <c r="A1" s="204" t="s">
        <v>222</v>
      </c>
      <c r="B1" s="204"/>
      <c r="C1" s="204"/>
      <c r="D1" s="204"/>
      <c r="E1" s="204"/>
      <c r="F1" s="204"/>
    </row>
    <row r="2" spans="1:6" ht="12.75" customHeight="1" x14ac:dyDescent="0.2">
      <c r="B2" s="115"/>
      <c r="C2" s="207" t="s">
        <v>172</v>
      </c>
      <c r="D2" s="207"/>
      <c r="E2" s="207"/>
      <c r="F2" s="207"/>
    </row>
    <row r="3" spans="1:6" ht="28.5" customHeight="1" x14ac:dyDescent="0.2">
      <c r="B3" s="116"/>
      <c r="C3" s="207"/>
      <c r="D3" s="207"/>
      <c r="E3" s="207"/>
      <c r="F3" s="207"/>
    </row>
    <row r="4" spans="1:6" ht="15.75" customHeight="1" x14ac:dyDescent="0.2">
      <c r="A4" s="111"/>
      <c r="B4" s="111"/>
      <c r="C4" s="205" t="s">
        <v>161</v>
      </c>
      <c r="D4" s="205"/>
      <c r="E4" s="205"/>
      <c r="F4" s="205"/>
    </row>
    <row r="5" spans="1:6" s="106" customFormat="1" ht="30" customHeight="1" x14ac:dyDescent="0.2">
      <c r="A5" s="41" t="s">
        <v>162</v>
      </c>
      <c r="B5" s="41" t="s">
        <v>163</v>
      </c>
      <c r="C5" s="41" t="s">
        <v>164</v>
      </c>
      <c r="D5" s="41" t="s">
        <v>165</v>
      </c>
      <c r="E5" s="41" t="s">
        <v>166</v>
      </c>
      <c r="F5" s="41" t="s">
        <v>167</v>
      </c>
    </row>
    <row r="6" spans="1:6" ht="15" x14ac:dyDescent="0.2">
      <c r="A6" s="105"/>
      <c r="B6" s="107"/>
      <c r="C6" s="112"/>
      <c r="D6" s="103"/>
      <c r="E6" s="103"/>
      <c r="F6" s="104"/>
    </row>
    <row r="7" spans="1:6" ht="15" x14ac:dyDescent="0.2">
      <c r="A7" s="105"/>
      <c r="B7" s="107"/>
      <c r="C7" s="104"/>
      <c r="D7" s="104"/>
      <c r="E7" s="104"/>
      <c r="F7" s="104"/>
    </row>
    <row r="8" spans="1:6" ht="15" x14ac:dyDescent="0.2">
      <c r="A8" s="105"/>
      <c r="B8" s="107"/>
      <c r="C8" s="104"/>
      <c r="D8" s="104"/>
      <c r="E8" s="104"/>
      <c r="F8" s="104"/>
    </row>
    <row r="9" spans="1:6" ht="15" x14ac:dyDescent="0.2">
      <c r="A9" s="105"/>
      <c r="B9" s="107"/>
      <c r="C9" s="104"/>
      <c r="D9" s="104"/>
      <c r="E9" s="104"/>
      <c r="F9" s="104"/>
    </row>
    <row r="10" spans="1:6" ht="15" x14ac:dyDescent="0.2">
      <c r="A10" s="105"/>
      <c r="B10" s="107"/>
      <c r="C10" s="104"/>
      <c r="D10" s="104"/>
      <c r="E10" s="104"/>
      <c r="F10" s="104"/>
    </row>
    <row r="11" spans="1:6" ht="15" x14ac:dyDescent="0.2">
      <c r="A11" s="105"/>
      <c r="B11" s="107"/>
      <c r="C11" s="104"/>
      <c r="D11" s="104"/>
      <c r="E11" s="104"/>
      <c r="F11" s="104"/>
    </row>
    <row r="12" spans="1:6" ht="15" x14ac:dyDescent="0.2">
      <c r="A12" s="105"/>
      <c r="B12" s="107"/>
      <c r="C12" s="104"/>
      <c r="D12" s="104"/>
      <c r="E12" s="104"/>
      <c r="F12" s="104"/>
    </row>
    <row r="13" spans="1:6" ht="15" x14ac:dyDescent="0.2">
      <c r="A13" s="105"/>
      <c r="B13" s="107"/>
      <c r="C13" s="104"/>
      <c r="D13" s="104"/>
      <c r="E13" s="104"/>
      <c r="F13" s="104"/>
    </row>
    <row r="14" spans="1:6" ht="15" x14ac:dyDescent="0.2">
      <c r="A14" s="105"/>
      <c r="B14" s="107"/>
      <c r="C14" s="104"/>
      <c r="D14" s="104"/>
      <c r="E14" s="104"/>
      <c r="F14" s="104"/>
    </row>
    <row r="15" spans="1:6" ht="15" x14ac:dyDescent="0.2">
      <c r="A15" s="105"/>
      <c r="B15" s="107"/>
      <c r="C15" s="104"/>
      <c r="D15" s="104"/>
      <c r="E15" s="104"/>
      <c r="F15" s="104"/>
    </row>
    <row r="16" spans="1:6" ht="15" x14ac:dyDescent="0.2">
      <c r="A16" s="105"/>
      <c r="B16" s="107"/>
      <c r="C16" s="104"/>
      <c r="D16" s="104"/>
      <c r="E16" s="104"/>
      <c r="F16" s="104"/>
    </row>
    <row r="17" spans="1:6" ht="15" x14ac:dyDescent="0.2">
      <c r="A17" s="105"/>
      <c r="B17" s="107"/>
      <c r="C17" s="104"/>
      <c r="D17" s="104"/>
      <c r="E17" s="104"/>
      <c r="F17" s="104"/>
    </row>
    <row r="18" spans="1:6" ht="15" x14ac:dyDescent="0.2">
      <c r="A18" s="105"/>
      <c r="B18" s="107"/>
      <c r="C18" s="104"/>
      <c r="D18" s="104"/>
      <c r="E18" s="104"/>
      <c r="F18" s="104"/>
    </row>
    <row r="19" spans="1:6" ht="15" x14ac:dyDescent="0.2">
      <c r="A19" s="105"/>
      <c r="B19" s="107"/>
      <c r="C19" s="104"/>
      <c r="D19" s="104"/>
      <c r="E19" s="104"/>
      <c r="F19" s="104"/>
    </row>
    <row r="20" spans="1:6" ht="15" x14ac:dyDescent="0.2">
      <c r="A20" s="105"/>
      <c r="B20" s="107"/>
      <c r="C20" s="104"/>
      <c r="D20" s="104"/>
      <c r="E20" s="104"/>
      <c r="F20" s="104"/>
    </row>
    <row r="21" spans="1:6" ht="15" x14ac:dyDescent="0.2">
      <c r="A21" s="105"/>
      <c r="B21" s="107"/>
      <c r="C21" s="104"/>
      <c r="D21" s="104"/>
      <c r="E21" s="104"/>
      <c r="F21" s="104"/>
    </row>
    <row r="22" spans="1:6" ht="15" x14ac:dyDescent="0.2">
      <c r="A22" s="105"/>
      <c r="B22" s="107"/>
      <c r="C22" s="104"/>
      <c r="D22" s="104"/>
      <c r="E22" s="104"/>
      <c r="F22" s="104"/>
    </row>
    <row r="23" spans="1:6" ht="15" x14ac:dyDescent="0.2">
      <c r="A23" s="108"/>
      <c r="B23" s="108"/>
      <c r="C23" s="113">
        <f>SUM(C6:C22)</f>
        <v>0</v>
      </c>
      <c r="D23" s="113">
        <f>SUM(D6:D22)</f>
        <v>0</v>
      </c>
      <c r="E23" s="113">
        <f>SUM(E6:E22)</f>
        <v>0</v>
      </c>
      <c r="F23" s="113">
        <f>SUM(F6:F22)</f>
        <v>0</v>
      </c>
    </row>
    <row r="24" spans="1:6" ht="15" x14ac:dyDescent="0.25">
      <c r="A24" s="114"/>
      <c r="B24" s="114"/>
      <c r="C24" s="206"/>
      <c r="D24" s="206"/>
      <c r="E24" s="206"/>
      <c r="F24" s="206"/>
    </row>
  </sheetData>
  <mergeCells count="4">
    <mergeCell ref="A1:F1"/>
    <mergeCell ref="C4:F4"/>
    <mergeCell ref="C24:F24"/>
    <mergeCell ref="C2:F3"/>
  </mergeCells>
  <dataValidations count="1">
    <dataValidation type="whole" allowBlank="1" showInputMessage="1" showErrorMessage="1" errorTitle="ERRORE" error="Il valore può essere solo 0 o 1" sqref="C6:F22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115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116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8"/>
  <sheetViews>
    <sheetView workbookViewId="0">
      <selection activeCell="D8" sqref="D8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5"/>
      <c r="F2" s="245"/>
    </row>
    <row r="3" spans="1:8" ht="15.75" x14ac:dyDescent="0.25">
      <c r="B3" s="221" t="s">
        <v>129</v>
      </c>
      <c r="C3" s="221"/>
      <c r="D3" s="221"/>
      <c r="E3" s="229"/>
      <c r="F3" s="27" t="s">
        <v>99</v>
      </c>
      <c r="G3" s="27" t="s">
        <v>186</v>
      </c>
      <c r="H3" s="27" t="s">
        <v>145</v>
      </c>
    </row>
    <row r="4" spans="1:8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  <c r="G4" s="28">
        <f>(7.5*12*PARAMETRI!C22)+(6*12*(PARAMETRI!C23+PARAMETRI!C24))</f>
        <v>0</v>
      </c>
      <c r="H4" s="28">
        <f>IF(F4&lt;G4,F4,G4)</f>
        <v>0</v>
      </c>
    </row>
    <row r="5" spans="1:8" x14ac:dyDescent="0.2">
      <c r="A5" s="81"/>
      <c r="B5" s="81"/>
      <c r="C5" s="82"/>
      <c r="D5" s="83"/>
      <c r="E5" s="82"/>
    </row>
    <row r="6" spans="1:8" x14ac:dyDescent="0.2">
      <c r="A6" s="86"/>
      <c r="B6" s="84"/>
      <c r="C6" s="84"/>
      <c r="D6" s="84"/>
      <c r="E6" s="84"/>
    </row>
    <row r="7" spans="1:8" x14ac:dyDescent="0.2">
      <c r="A7" s="81"/>
      <c r="B7" s="81"/>
      <c r="C7" s="82"/>
      <c r="D7" s="83"/>
      <c r="E7" s="82"/>
    </row>
    <row r="8" spans="1:8" x14ac:dyDescent="0.2">
      <c r="A8" s="86"/>
      <c r="B8" s="84"/>
      <c r="C8" s="84"/>
      <c r="D8" s="84"/>
      <c r="E8" s="84"/>
    </row>
    <row r="9" spans="1:8" x14ac:dyDescent="0.2">
      <c r="A9" s="81"/>
      <c r="B9" s="81"/>
      <c r="C9" s="82"/>
      <c r="D9" s="83"/>
      <c r="E9" s="82"/>
    </row>
    <row r="10" spans="1:8" x14ac:dyDescent="0.2">
      <c r="A10" s="86"/>
      <c r="B10" s="84"/>
      <c r="C10" s="84"/>
      <c r="D10" s="84"/>
      <c r="E10" s="84"/>
    </row>
    <row r="11" spans="1:8" x14ac:dyDescent="0.2">
      <c r="A11" s="81"/>
      <c r="B11" s="81"/>
      <c r="C11" s="82"/>
      <c r="D11" s="83"/>
      <c r="E11" s="82"/>
    </row>
    <row r="12" spans="1:8" x14ac:dyDescent="0.2">
      <c r="A12" s="86"/>
      <c r="B12" s="84"/>
      <c r="C12" s="84"/>
      <c r="D12" s="84"/>
      <c r="E12" s="84"/>
    </row>
    <row r="13" spans="1:8" x14ac:dyDescent="0.2">
      <c r="A13" s="81"/>
      <c r="B13" s="81"/>
      <c r="C13" s="82"/>
      <c r="D13" s="83"/>
      <c r="E13" s="82"/>
    </row>
    <row r="14" spans="1:8" x14ac:dyDescent="0.2">
      <c r="A14" s="86"/>
      <c r="B14" s="84"/>
      <c r="C14" s="84"/>
      <c r="D14" s="84"/>
      <c r="E14" s="85"/>
    </row>
    <row r="15" spans="1:8" x14ac:dyDescent="0.2">
      <c r="A15" s="81"/>
      <c r="B15" s="81"/>
      <c r="C15" s="82"/>
      <c r="D15" s="83"/>
      <c r="E15" s="82"/>
    </row>
    <row r="16" spans="1:8" x14ac:dyDescent="0.2">
      <c r="A16" s="86"/>
      <c r="B16" s="84"/>
      <c r="C16" s="84"/>
      <c r="D16" s="84"/>
      <c r="E16" s="84"/>
    </row>
    <row r="17" spans="1:5" x14ac:dyDescent="0.2">
      <c r="A17" s="81"/>
      <c r="B17" s="81"/>
      <c r="C17" s="82"/>
      <c r="D17" s="83"/>
      <c r="E17" s="82"/>
    </row>
    <row r="18" spans="1:5" x14ac:dyDescent="0.2">
      <c r="A18" s="86"/>
      <c r="B18" s="84"/>
      <c r="C18" s="84"/>
      <c r="D18" s="84"/>
      <c r="E18" s="84"/>
    </row>
    <row r="19" spans="1:5" x14ac:dyDescent="0.2">
      <c r="A19" s="81"/>
      <c r="B19" s="81"/>
      <c r="C19" s="82"/>
      <c r="D19" s="83"/>
      <c r="E19" s="82"/>
    </row>
    <row r="20" spans="1:5" x14ac:dyDescent="0.2">
      <c r="A20" s="86"/>
      <c r="B20" s="84"/>
      <c r="C20" s="84"/>
      <c r="D20" s="84"/>
      <c r="E20" s="84"/>
    </row>
    <row r="21" spans="1:5" x14ac:dyDescent="0.2">
      <c r="A21" s="81"/>
      <c r="B21" s="81"/>
      <c r="C21" s="82"/>
      <c r="D21" s="83"/>
      <c r="E21" s="82"/>
    </row>
    <row r="22" spans="1:5" x14ac:dyDescent="0.2">
      <c r="A22" s="86"/>
      <c r="B22" s="84"/>
      <c r="C22" s="84"/>
      <c r="D22" s="84"/>
      <c r="E22" s="84"/>
    </row>
    <row r="23" spans="1:5" x14ac:dyDescent="0.2">
      <c r="A23" s="81"/>
      <c r="B23" s="81"/>
      <c r="C23" s="82"/>
      <c r="D23" s="83"/>
      <c r="E23" s="82"/>
    </row>
    <row r="24" spans="1:5" x14ac:dyDescent="0.2">
      <c r="A24" s="86"/>
      <c r="B24" s="84"/>
      <c r="C24" s="84"/>
      <c r="D24" s="84"/>
      <c r="E24" s="84"/>
    </row>
    <row r="25" spans="1:5" x14ac:dyDescent="0.2">
      <c r="A25" s="81"/>
      <c r="B25" s="81"/>
      <c r="C25" s="82"/>
      <c r="D25" s="83"/>
      <c r="E25" s="82"/>
    </row>
    <row r="26" spans="1:5" x14ac:dyDescent="0.2">
      <c r="A26" s="86"/>
      <c r="B26" s="84"/>
      <c r="C26" s="84"/>
      <c r="D26" s="84"/>
      <c r="E26" s="84"/>
    </row>
    <row r="27" spans="1:5" x14ac:dyDescent="0.2">
      <c r="A27" s="81"/>
      <c r="B27" s="81"/>
      <c r="C27" s="82"/>
      <c r="D27" s="83"/>
      <c r="E27" s="82"/>
    </row>
    <row r="28" spans="1:5" x14ac:dyDescent="0.2">
      <c r="A28" s="86"/>
      <c r="B28" s="84"/>
      <c r="C28" s="84"/>
      <c r="D28" s="84"/>
      <c r="E28" s="84"/>
    </row>
    <row r="29" spans="1:5" x14ac:dyDescent="0.2">
      <c r="A29" s="81"/>
      <c r="B29" s="81"/>
      <c r="C29" s="82"/>
      <c r="D29" s="83"/>
      <c r="E29" s="82"/>
    </row>
    <row r="30" spans="1:5" x14ac:dyDescent="0.2">
      <c r="A30" s="86"/>
      <c r="B30" s="84"/>
      <c r="C30" s="84"/>
      <c r="D30" s="84"/>
      <c r="E30" s="84"/>
    </row>
    <row r="31" spans="1:5" x14ac:dyDescent="0.2">
      <c r="A31" s="86"/>
      <c r="B31" s="86"/>
      <c r="C31" s="86"/>
      <c r="D31" s="86"/>
      <c r="E31" s="86"/>
    </row>
    <row r="32" spans="1:5" x14ac:dyDescent="0.2">
      <c r="A32" s="86"/>
      <c r="B32" s="86"/>
      <c r="C32" s="86"/>
      <c r="D32" s="86"/>
      <c r="E32" s="86"/>
    </row>
    <row r="33" spans="1:5" x14ac:dyDescent="0.2">
      <c r="A33" s="86"/>
      <c r="B33" s="86"/>
      <c r="C33" s="86"/>
      <c r="D33" s="86"/>
      <c r="E33" s="86"/>
    </row>
    <row r="34" spans="1:5" x14ac:dyDescent="0.2">
      <c r="A34" s="86"/>
      <c r="B34" s="86"/>
      <c r="C34" s="86"/>
      <c r="D34" s="86"/>
      <c r="E34" s="86"/>
    </row>
    <row r="35" spans="1:5" x14ac:dyDescent="0.2">
      <c r="A35" s="86"/>
      <c r="B35" s="86"/>
      <c r="C35" s="86"/>
      <c r="D35" s="86"/>
      <c r="E35" s="86"/>
    </row>
    <row r="36" spans="1:5" x14ac:dyDescent="0.2">
      <c r="A36" s="86"/>
      <c r="B36" s="86"/>
      <c r="C36" s="86"/>
      <c r="D36" s="86"/>
      <c r="E36" s="86"/>
    </row>
    <row r="37" spans="1:5" x14ac:dyDescent="0.2">
      <c r="A37" s="86"/>
      <c r="B37" s="86"/>
      <c r="C37" s="86"/>
      <c r="D37" s="86"/>
      <c r="E37" s="86"/>
    </row>
    <row r="38" spans="1:5" x14ac:dyDescent="0.2">
      <c r="A38" s="86"/>
      <c r="B38" s="86"/>
      <c r="C38" s="86"/>
      <c r="D38" s="86"/>
      <c r="E38" s="86"/>
    </row>
    <row r="39" spans="1:5" x14ac:dyDescent="0.2">
      <c r="A39" s="86"/>
      <c r="B39" s="86"/>
      <c r="C39" s="86"/>
      <c r="D39" s="86"/>
      <c r="E39" s="86"/>
    </row>
    <row r="40" spans="1:5" x14ac:dyDescent="0.2">
      <c r="A40" s="86"/>
      <c r="B40" s="86"/>
      <c r="C40" s="86"/>
      <c r="D40" s="86"/>
      <c r="E40" s="86"/>
    </row>
    <row r="41" spans="1:5" x14ac:dyDescent="0.2">
      <c r="A41" s="86"/>
      <c r="B41" s="86"/>
      <c r="C41" s="86"/>
      <c r="D41" s="86"/>
      <c r="E41" s="86"/>
    </row>
    <row r="42" spans="1:5" x14ac:dyDescent="0.2">
      <c r="A42" s="86"/>
      <c r="B42" s="86"/>
      <c r="C42" s="86"/>
      <c r="D42" s="86"/>
      <c r="E42" s="86"/>
    </row>
    <row r="43" spans="1:5" x14ac:dyDescent="0.2">
      <c r="A43" s="86"/>
      <c r="B43" s="86"/>
      <c r="C43" s="86"/>
      <c r="D43" s="86"/>
      <c r="E43" s="86"/>
    </row>
    <row r="44" spans="1:5" x14ac:dyDescent="0.2">
      <c r="A44" s="86"/>
      <c r="B44" s="86"/>
      <c r="C44" s="86"/>
      <c r="D44" s="86"/>
      <c r="E44" s="86"/>
    </row>
    <row r="45" spans="1:5" x14ac:dyDescent="0.2">
      <c r="A45" s="86"/>
      <c r="B45" s="86"/>
      <c r="C45" s="86"/>
      <c r="D45" s="86"/>
      <c r="E45" s="86"/>
    </row>
    <row r="46" spans="1:5" x14ac:dyDescent="0.2">
      <c r="A46" s="86"/>
      <c r="B46" s="86"/>
      <c r="C46" s="86"/>
      <c r="D46" s="86"/>
      <c r="E46" s="86"/>
    </row>
    <row r="47" spans="1:5" x14ac:dyDescent="0.2">
      <c r="A47" s="86"/>
      <c r="B47" s="86"/>
      <c r="C47" s="86"/>
      <c r="D47" s="86"/>
      <c r="E47" s="86"/>
    </row>
    <row r="48" spans="1:5" x14ac:dyDescent="0.2">
      <c r="A48" s="86"/>
      <c r="B48" s="86"/>
      <c r="C48" s="86"/>
      <c r="D48" s="86"/>
      <c r="E48" s="86"/>
    </row>
    <row r="49" spans="1:5" x14ac:dyDescent="0.2">
      <c r="A49" s="86"/>
      <c r="B49" s="86"/>
      <c r="C49" s="86"/>
      <c r="D49" s="86"/>
      <c r="E49" s="86"/>
    </row>
    <row r="50" spans="1:5" x14ac:dyDescent="0.2">
      <c r="A50" s="86"/>
      <c r="B50" s="86"/>
      <c r="C50" s="86"/>
      <c r="D50" s="86"/>
      <c r="E50" s="86"/>
    </row>
    <row r="51" spans="1:5" x14ac:dyDescent="0.2">
      <c r="A51" s="86"/>
      <c r="B51" s="86"/>
      <c r="C51" s="86"/>
      <c r="D51" s="86"/>
      <c r="E51" s="86"/>
    </row>
    <row r="52" spans="1:5" x14ac:dyDescent="0.2">
      <c r="A52" s="86"/>
      <c r="B52" s="86"/>
      <c r="C52" s="86"/>
      <c r="D52" s="86"/>
      <c r="E52" s="86"/>
    </row>
    <row r="53" spans="1:5" x14ac:dyDescent="0.2">
      <c r="A53" s="86"/>
      <c r="B53" s="86"/>
      <c r="C53" s="86"/>
      <c r="D53" s="86"/>
      <c r="E53" s="86"/>
    </row>
    <row r="54" spans="1:5" x14ac:dyDescent="0.2">
      <c r="A54" s="86"/>
      <c r="B54" s="86"/>
      <c r="C54" s="86"/>
      <c r="D54" s="86"/>
      <c r="E54" s="86"/>
    </row>
    <row r="55" spans="1:5" x14ac:dyDescent="0.2">
      <c r="A55" s="86"/>
      <c r="B55" s="86"/>
      <c r="C55" s="86"/>
      <c r="D55" s="86"/>
      <c r="E55" s="86"/>
    </row>
    <row r="56" spans="1:5" x14ac:dyDescent="0.2">
      <c r="A56" s="86"/>
      <c r="B56" s="86"/>
      <c r="C56" s="86"/>
      <c r="D56" s="86"/>
      <c r="E56" s="86"/>
    </row>
    <row r="57" spans="1:5" x14ac:dyDescent="0.2">
      <c r="A57" s="86"/>
      <c r="B57" s="86"/>
      <c r="C57" s="86"/>
      <c r="D57" s="86"/>
      <c r="E57" s="86"/>
    </row>
    <row r="58" spans="1:5" x14ac:dyDescent="0.2">
      <c r="A58" s="86"/>
      <c r="B58" s="86"/>
      <c r="C58" s="86"/>
      <c r="D58" s="86"/>
      <c r="E58" s="86"/>
    </row>
    <row r="59" spans="1:5" x14ac:dyDescent="0.2">
      <c r="A59" s="86"/>
      <c r="B59" s="86"/>
      <c r="C59" s="86"/>
      <c r="D59" s="86"/>
      <c r="E59" s="86"/>
    </row>
    <row r="60" spans="1:5" x14ac:dyDescent="0.2">
      <c r="A60" s="86"/>
      <c r="B60" s="86"/>
      <c r="C60" s="86"/>
      <c r="D60" s="86"/>
      <c r="E60" s="86"/>
    </row>
    <row r="61" spans="1:5" x14ac:dyDescent="0.2">
      <c r="A61" s="86"/>
      <c r="B61" s="86"/>
      <c r="C61" s="86"/>
      <c r="D61" s="86"/>
      <c r="E61" s="86"/>
    </row>
    <row r="62" spans="1:5" x14ac:dyDescent="0.2">
      <c r="A62" s="86"/>
      <c r="B62" s="86"/>
      <c r="C62" s="86"/>
      <c r="D62" s="86"/>
      <c r="E62" s="86"/>
    </row>
    <row r="63" spans="1:5" x14ac:dyDescent="0.2">
      <c r="A63" s="86"/>
      <c r="B63" s="86"/>
      <c r="C63" s="86"/>
      <c r="D63" s="86"/>
      <c r="E63" s="86"/>
    </row>
    <row r="64" spans="1:5" x14ac:dyDescent="0.2">
      <c r="A64" s="86"/>
      <c r="B64" s="86"/>
      <c r="C64" s="86"/>
      <c r="D64" s="86"/>
      <c r="E64" s="86"/>
    </row>
    <row r="65" spans="1:5" x14ac:dyDescent="0.2">
      <c r="A65" s="86"/>
      <c r="B65" s="86"/>
      <c r="C65" s="86"/>
      <c r="D65" s="86"/>
      <c r="E65" s="86"/>
    </row>
    <row r="66" spans="1:5" x14ac:dyDescent="0.2">
      <c r="A66" s="86"/>
      <c r="B66" s="86"/>
      <c r="C66" s="86"/>
      <c r="D66" s="86"/>
      <c r="E66" s="86"/>
    </row>
    <row r="67" spans="1:5" x14ac:dyDescent="0.2">
      <c r="A67" s="86"/>
      <c r="B67" s="86"/>
      <c r="C67" s="86"/>
      <c r="D67" s="86"/>
      <c r="E67" s="86"/>
    </row>
    <row r="68" spans="1:5" x14ac:dyDescent="0.2">
      <c r="A68" s="86"/>
      <c r="B68" s="86"/>
      <c r="C68" s="86"/>
      <c r="D68" s="86"/>
      <c r="E68" s="86"/>
    </row>
    <row r="69" spans="1:5" x14ac:dyDescent="0.2">
      <c r="A69" s="86"/>
      <c r="B69" s="86"/>
      <c r="C69" s="86"/>
      <c r="D69" s="86"/>
      <c r="E69" s="86"/>
    </row>
    <row r="70" spans="1:5" x14ac:dyDescent="0.2">
      <c r="A70" s="86"/>
      <c r="B70" s="86"/>
      <c r="C70" s="86"/>
      <c r="D70" s="86"/>
      <c r="E70" s="86"/>
    </row>
    <row r="71" spans="1:5" x14ac:dyDescent="0.2">
      <c r="A71" s="86"/>
      <c r="B71" s="86"/>
      <c r="C71" s="86"/>
      <c r="D71" s="86"/>
      <c r="E71" s="86"/>
    </row>
    <row r="72" spans="1:5" x14ac:dyDescent="0.2">
      <c r="A72" s="86"/>
      <c r="B72" s="86"/>
      <c r="C72" s="86"/>
      <c r="D72" s="86"/>
      <c r="E72" s="86"/>
    </row>
    <row r="73" spans="1:5" x14ac:dyDescent="0.2">
      <c r="A73" s="86"/>
      <c r="B73" s="86"/>
      <c r="C73" s="86"/>
      <c r="D73" s="86"/>
      <c r="E73" s="86"/>
    </row>
    <row r="74" spans="1:5" x14ac:dyDescent="0.2">
      <c r="A74" s="86"/>
      <c r="B74" s="86"/>
      <c r="C74" s="86"/>
      <c r="D74" s="86"/>
      <c r="E74" s="86"/>
    </row>
    <row r="75" spans="1:5" x14ac:dyDescent="0.2">
      <c r="A75" s="86"/>
      <c r="B75" s="86"/>
      <c r="C75" s="86"/>
      <c r="D75" s="86"/>
      <c r="E75" s="86"/>
    </row>
    <row r="76" spans="1:5" x14ac:dyDescent="0.2">
      <c r="A76" s="86"/>
      <c r="B76" s="86"/>
      <c r="C76" s="86"/>
      <c r="D76" s="86"/>
      <c r="E76" s="86"/>
    </row>
    <row r="77" spans="1:5" x14ac:dyDescent="0.2">
      <c r="A77" s="86"/>
      <c r="B77" s="86"/>
      <c r="C77" s="86"/>
      <c r="D77" s="86"/>
      <c r="E77" s="86"/>
    </row>
    <row r="78" spans="1:5" x14ac:dyDescent="0.2">
      <c r="A78" s="86"/>
      <c r="B78" s="86"/>
      <c r="C78" s="86"/>
      <c r="D78" s="86"/>
      <c r="E78" s="86"/>
    </row>
    <row r="79" spans="1:5" x14ac:dyDescent="0.2">
      <c r="A79" s="86"/>
      <c r="B79" s="86"/>
      <c r="C79" s="86"/>
      <c r="D79" s="86"/>
      <c r="E79" s="86"/>
    </row>
    <row r="80" spans="1:5" x14ac:dyDescent="0.2">
      <c r="A80" s="86"/>
      <c r="B80" s="86"/>
      <c r="C80" s="86"/>
      <c r="D80" s="86"/>
      <c r="E80" s="86"/>
    </row>
    <row r="81" spans="1:5" x14ac:dyDescent="0.2">
      <c r="A81" s="86"/>
      <c r="B81" s="86"/>
      <c r="C81" s="86"/>
      <c r="D81" s="86"/>
      <c r="E81" s="86"/>
    </row>
    <row r="82" spans="1:5" x14ac:dyDescent="0.2">
      <c r="A82" s="86"/>
      <c r="B82" s="86"/>
      <c r="C82" s="86"/>
      <c r="D82" s="86"/>
      <c r="E82" s="86"/>
    </row>
    <row r="83" spans="1:5" x14ac:dyDescent="0.2">
      <c r="A83" s="86"/>
      <c r="B83" s="86"/>
      <c r="C83" s="86"/>
      <c r="D83" s="86"/>
      <c r="E83" s="86"/>
    </row>
    <row r="84" spans="1:5" x14ac:dyDescent="0.2">
      <c r="A84" s="86"/>
      <c r="B84" s="86"/>
      <c r="C84" s="86"/>
      <c r="D84" s="86"/>
      <c r="E84" s="86"/>
    </row>
    <row r="85" spans="1:5" x14ac:dyDescent="0.2">
      <c r="A85" s="86"/>
      <c r="B85" s="86"/>
      <c r="C85" s="86"/>
      <c r="D85" s="86"/>
      <c r="E85" s="86"/>
    </row>
    <row r="86" spans="1:5" x14ac:dyDescent="0.2">
      <c r="A86" s="86"/>
      <c r="B86" s="86"/>
      <c r="C86" s="86"/>
      <c r="D86" s="86"/>
      <c r="E86" s="86"/>
    </row>
    <row r="87" spans="1:5" x14ac:dyDescent="0.2">
      <c r="A87" s="86"/>
      <c r="B87" s="86"/>
      <c r="C87" s="86"/>
      <c r="D87" s="86"/>
      <c r="E87" s="86"/>
    </row>
    <row r="88" spans="1:5" x14ac:dyDescent="0.2">
      <c r="A88" s="86"/>
      <c r="B88" s="86"/>
      <c r="C88" s="86"/>
      <c r="D88" s="86"/>
      <c r="E88" s="86"/>
    </row>
    <row r="89" spans="1:5" x14ac:dyDescent="0.2">
      <c r="A89" s="86"/>
      <c r="B89" s="86"/>
      <c r="C89" s="86"/>
      <c r="D89" s="86"/>
      <c r="E89" s="86"/>
    </row>
    <row r="90" spans="1:5" x14ac:dyDescent="0.2">
      <c r="A90" s="86"/>
      <c r="B90" s="86"/>
      <c r="C90" s="86"/>
      <c r="D90" s="86"/>
      <c r="E90" s="86"/>
    </row>
    <row r="91" spans="1:5" x14ac:dyDescent="0.2">
      <c r="A91" s="86"/>
      <c r="B91" s="86"/>
      <c r="C91" s="86"/>
      <c r="D91" s="86"/>
      <c r="E91" s="86"/>
    </row>
    <row r="92" spans="1:5" x14ac:dyDescent="0.2">
      <c r="A92" s="86"/>
      <c r="B92" s="86"/>
      <c r="C92" s="86"/>
      <c r="D92" s="86"/>
      <c r="E92" s="86"/>
    </row>
    <row r="93" spans="1:5" x14ac:dyDescent="0.2">
      <c r="A93" s="86"/>
      <c r="B93" s="86"/>
      <c r="C93" s="86"/>
      <c r="D93" s="86"/>
      <c r="E93" s="86"/>
    </row>
    <row r="94" spans="1:5" x14ac:dyDescent="0.2">
      <c r="A94" s="86"/>
      <c r="B94" s="86"/>
      <c r="C94" s="86"/>
      <c r="D94" s="86"/>
      <c r="E94" s="86"/>
    </row>
    <row r="95" spans="1:5" x14ac:dyDescent="0.2">
      <c r="A95" s="86"/>
      <c r="B95" s="86"/>
      <c r="C95" s="86"/>
      <c r="D95" s="86"/>
      <c r="E95" s="86"/>
    </row>
    <row r="96" spans="1:5" x14ac:dyDescent="0.2">
      <c r="A96" s="86"/>
      <c r="B96" s="86"/>
      <c r="C96" s="86"/>
      <c r="D96" s="86"/>
      <c r="E96" s="86"/>
    </row>
    <row r="97" spans="1:5" x14ac:dyDescent="0.2">
      <c r="A97" s="86"/>
      <c r="B97" s="86"/>
      <c r="C97" s="86"/>
      <c r="D97" s="86"/>
      <c r="E97" s="86"/>
    </row>
    <row r="98" spans="1:5" x14ac:dyDescent="0.2">
      <c r="A98" s="86"/>
      <c r="B98" s="86"/>
      <c r="C98" s="86"/>
      <c r="D98" s="86"/>
      <c r="E98" s="86"/>
    </row>
    <row r="99" spans="1:5" x14ac:dyDescent="0.2">
      <c r="A99" s="86"/>
      <c r="B99" s="86"/>
      <c r="C99" s="86"/>
      <c r="D99" s="86"/>
      <c r="E99" s="86"/>
    </row>
    <row r="100" spans="1:5" x14ac:dyDescent="0.2">
      <c r="A100" s="86"/>
      <c r="B100" s="86"/>
      <c r="C100" s="86"/>
      <c r="D100" s="86"/>
      <c r="E100" s="86"/>
    </row>
    <row r="101" spans="1:5" x14ac:dyDescent="0.2">
      <c r="A101" s="86"/>
      <c r="B101" s="86"/>
      <c r="C101" s="86"/>
      <c r="D101" s="86"/>
      <c r="E101" s="86"/>
    </row>
    <row r="102" spans="1:5" x14ac:dyDescent="0.2">
      <c r="A102" s="86"/>
      <c r="B102" s="86"/>
      <c r="C102" s="86"/>
      <c r="D102" s="86"/>
      <c r="E102" s="86"/>
    </row>
    <row r="103" spans="1:5" x14ac:dyDescent="0.2">
      <c r="A103" s="86"/>
      <c r="B103" s="86"/>
      <c r="C103" s="86"/>
      <c r="D103" s="86"/>
      <c r="E103" s="86"/>
    </row>
    <row r="104" spans="1:5" x14ac:dyDescent="0.2">
      <c r="A104" s="86"/>
      <c r="B104" s="86"/>
      <c r="C104" s="86"/>
      <c r="D104" s="86"/>
      <c r="E104" s="86"/>
    </row>
    <row r="105" spans="1:5" x14ac:dyDescent="0.2">
      <c r="A105" s="86"/>
      <c r="B105" s="86"/>
      <c r="C105" s="86"/>
      <c r="D105" s="86"/>
      <c r="E105" s="86"/>
    </row>
    <row r="106" spans="1:5" x14ac:dyDescent="0.2">
      <c r="A106" s="86"/>
      <c r="B106" s="86"/>
      <c r="C106" s="86"/>
      <c r="D106" s="86"/>
      <c r="E106" s="86"/>
    </row>
    <row r="107" spans="1:5" x14ac:dyDescent="0.2">
      <c r="A107" s="86"/>
      <c r="B107" s="86"/>
      <c r="C107" s="86"/>
      <c r="D107" s="86"/>
      <c r="E107" s="86"/>
    </row>
    <row r="108" spans="1:5" x14ac:dyDescent="0.2">
      <c r="A108" s="86"/>
      <c r="B108" s="86"/>
      <c r="C108" s="86"/>
      <c r="D108" s="86"/>
      <c r="E108" s="86"/>
    </row>
    <row r="109" spans="1:5" x14ac:dyDescent="0.2">
      <c r="A109" s="86"/>
      <c r="B109" s="86"/>
      <c r="C109" s="86"/>
      <c r="D109" s="86"/>
      <c r="E109" s="86"/>
    </row>
    <row r="110" spans="1:5" x14ac:dyDescent="0.2">
      <c r="A110" s="86"/>
      <c r="B110" s="86"/>
      <c r="C110" s="86"/>
      <c r="D110" s="86"/>
      <c r="E110" s="86"/>
    </row>
    <row r="111" spans="1:5" x14ac:dyDescent="0.2">
      <c r="A111" s="86"/>
      <c r="B111" s="86"/>
      <c r="C111" s="86"/>
      <c r="D111" s="86"/>
      <c r="E111" s="86"/>
    </row>
    <row r="112" spans="1:5" x14ac:dyDescent="0.2">
      <c r="A112" s="86"/>
      <c r="B112" s="86"/>
      <c r="C112" s="86"/>
      <c r="D112" s="86"/>
      <c r="E112" s="86"/>
    </row>
    <row r="113" spans="1:5" x14ac:dyDescent="0.2">
      <c r="A113" s="86"/>
      <c r="B113" s="86"/>
      <c r="C113" s="86"/>
      <c r="D113" s="86"/>
      <c r="E113" s="86"/>
    </row>
    <row r="114" spans="1:5" x14ac:dyDescent="0.2">
      <c r="A114" s="86"/>
      <c r="B114" s="86"/>
      <c r="C114" s="86"/>
      <c r="D114" s="86"/>
      <c r="E114" s="86"/>
    </row>
    <row r="115" spans="1:5" x14ac:dyDescent="0.2">
      <c r="A115" s="86"/>
      <c r="B115" s="86"/>
      <c r="C115" s="86"/>
      <c r="D115" s="86"/>
      <c r="E115" s="86"/>
    </row>
    <row r="116" spans="1:5" x14ac:dyDescent="0.2">
      <c r="A116" s="86"/>
      <c r="B116" s="86"/>
      <c r="C116" s="86"/>
      <c r="D116" s="86"/>
      <c r="E116" s="86"/>
    </row>
    <row r="117" spans="1:5" x14ac:dyDescent="0.2">
      <c r="A117" s="86"/>
      <c r="B117" s="86"/>
      <c r="C117" s="86"/>
      <c r="D117" s="86"/>
      <c r="E117" s="86"/>
    </row>
    <row r="118" spans="1:5" x14ac:dyDescent="0.2">
      <c r="A118" s="86"/>
      <c r="B118" s="86"/>
      <c r="C118" s="86"/>
      <c r="D118" s="86"/>
      <c r="E118" s="86"/>
    </row>
    <row r="119" spans="1:5" x14ac:dyDescent="0.2">
      <c r="A119" s="86"/>
      <c r="B119" s="86"/>
      <c r="C119" s="86"/>
      <c r="D119" s="86"/>
      <c r="E119" s="86"/>
    </row>
    <row r="120" spans="1:5" x14ac:dyDescent="0.2">
      <c r="A120" s="86"/>
      <c r="B120" s="86"/>
      <c r="C120" s="86"/>
      <c r="D120" s="86"/>
      <c r="E120" s="86"/>
    </row>
    <row r="121" spans="1:5" x14ac:dyDescent="0.2">
      <c r="A121" s="86"/>
      <c r="B121" s="86"/>
      <c r="C121" s="86"/>
      <c r="D121" s="86"/>
      <c r="E121" s="86"/>
    </row>
    <row r="122" spans="1:5" x14ac:dyDescent="0.2">
      <c r="A122" s="86"/>
      <c r="B122" s="86"/>
      <c r="C122" s="86"/>
      <c r="D122" s="86"/>
      <c r="E122" s="86"/>
    </row>
    <row r="123" spans="1:5" x14ac:dyDescent="0.2">
      <c r="A123" s="86"/>
      <c r="B123" s="86"/>
      <c r="C123" s="86"/>
      <c r="D123" s="86"/>
      <c r="E123" s="86"/>
    </row>
    <row r="124" spans="1:5" x14ac:dyDescent="0.2">
      <c r="A124" s="86"/>
      <c r="B124" s="86"/>
      <c r="C124" s="86"/>
      <c r="D124" s="86"/>
      <c r="E124" s="86"/>
    </row>
    <row r="125" spans="1:5" x14ac:dyDescent="0.2">
      <c r="A125" s="86"/>
      <c r="B125" s="86"/>
      <c r="C125" s="86"/>
      <c r="D125" s="86"/>
      <c r="E125" s="86"/>
    </row>
    <row r="126" spans="1:5" x14ac:dyDescent="0.2">
      <c r="A126" s="86"/>
      <c r="B126" s="86"/>
      <c r="C126" s="86"/>
      <c r="D126" s="86"/>
      <c r="E126" s="86"/>
    </row>
    <row r="127" spans="1:5" x14ac:dyDescent="0.2">
      <c r="A127" s="86"/>
      <c r="B127" s="86"/>
      <c r="C127" s="86"/>
      <c r="D127" s="86"/>
      <c r="E127" s="86"/>
    </row>
    <row r="128" spans="1:5" x14ac:dyDescent="0.2">
      <c r="A128" s="86"/>
      <c r="B128" s="86"/>
      <c r="C128" s="86"/>
      <c r="D128" s="86"/>
      <c r="E128" s="86"/>
    </row>
    <row r="129" spans="1:5" x14ac:dyDescent="0.2">
      <c r="A129" s="86"/>
      <c r="B129" s="86"/>
      <c r="C129" s="86"/>
      <c r="D129" s="86"/>
      <c r="E129" s="86"/>
    </row>
    <row r="130" spans="1:5" x14ac:dyDescent="0.2">
      <c r="A130" s="86"/>
      <c r="B130" s="86"/>
      <c r="C130" s="86"/>
      <c r="D130" s="86"/>
      <c r="E130" s="86"/>
    </row>
    <row r="131" spans="1:5" x14ac:dyDescent="0.2">
      <c r="A131" s="86"/>
      <c r="B131" s="86"/>
      <c r="C131" s="86"/>
      <c r="D131" s="86"/>
      <c r="E131" s="86"/>
    </row>
    <row r="132" spans="1:5" x14ac:dyDescent="0.2">
      <c r="A132" s="86"/>
      <c r="B132" s="86"/>
      <c r="C132" s="86"/>
      <c r="D132" s="86"/>
      <c r="E132" s="86"/>
    </row>
    <row r="133" spans="1:5" x14ac:dyDescent="0.2">
      <c r="A133" s="86"/>
      <c r="B133" s="86"/>
      <c r="C133" s="86"/>
      <c r="D133" s="86"/>
      <c r="E133" s="86"/>
    </row>
    <row r="134" spans="1:5" x14ac:dyDescent="0.2">
      <c r="A134" s="86"/>
      <c r="B134" s="86"/>
      <c r="C134" s="86"/>
      <c r="D134" s="86"/>
      <c r="E134" s="86"/>
    </row>
    <row r="135" spans="1:5" x14ac:dyDescent="0.2">
      <c r="A135" s="86"/>
      <c r="B135" s="86"/>
      <c r="C135" s="86"/>
      <c r="D135" s="86"/>
      <c r="E135" s="86"/>
    </row>
    <row r="136" spans="1:5" x14ac:dyDescent="0.2">
      <c r="A136" s="86"/>
      <c r="B136" s="86"/>
      <c r="C136" s="86"/>
      <c r="D136" s="86"/>
      <c r="E136" s="86"/>
    </row>
    <row r="137" spans="1:5" x14ac:dyDescent="0.2">
      <c r="A137" s="86"/>
      <c r="B137" s="86"/>
      <c r="C137" s="86"/>
      <c r="D137" s="86"/>
      <c r="E137" s="86"/>
    </row>
    <row r="138" spans="1:5" x14ac:dyDescent="0.2">
      <c r="A138" s="86"/>
      <c r="B138" s="86"/>
      <c r="C138" s="86"/>
      <c r="D138" s="86"/>
      <c r="E138" s="86"/>
    </row>
    <row r="139" spans="1:5" x14ac:dyDescent="0.2">
      <c r="A139" s="86"/>
      <c r="B139" s="86"/>
      <c r="C139" s="86"/>
      <c r="D139" s="86"/>
      <c r="E139" s="86"/>
    </row>
    <row r="140" spans="1:5" x14ac:dyDescent="0.2">
      <c r="A140" s="86"/>
      <c r="B140" s="86"/>
      <c r="C140" s="86"/>
      <c r="D140" s="86"/>
      <c r="E140" s="86"/>
    </row>
    <row r="141" spans="1:5" x14ac:dyDescent="0.2">
      <c r="A141" s="86"/>
      <c r="B141" s="86"/>
      <c r="C141" s="86"/>
      <c r="D141" s="86"/>
      <c r="E141" s="86"/>
    </row>
    <row r="142" spans="1:5" x14ac:dyDescent="0.2">
      <c r="A142" s="86"/>
      <c r="B142" s="86"/>
      <c r="C142" s="86"/>
      <c r="D142" s="86"/>
      <c r="E142" s="86"/>
    </row>
    <row r="143" spans="1:5" x14ac:dyDescent="0.2">
      <c r="A143" s="86"/>
      <c r="B143" s="86"/>
      <c r="C143" s="86"/>
      <c r="D143" s="86"/>
      <c r="E143" s="86"/>
    </row>
    <row r="144" spans="1:5" x14ac:dyDescent="0.2">
      <c r="A144" s="86"/>
      <c r="B144" s="86"/>
      <c r="C144" s="86"/>
      <c r="D144" s="86"/>
      <c r="E144" s="86"/>
    </row>
    <row r="145" spans="1:5" x14ac:dyDescent="0.2">
      <c r="A145" s="86"/>
      <c r="B145" s="86"/>
      <c r="C145" s="86"/>
      <c r="D145" s="86"/>
      <c r="E145" s="86"/>
    </row>
    <row r="146" spans="1:5" x14ac:dyDescent="0.2">
      <c r="A146" s="86"/>
      <c r="B146" s="86"/>
      <c r="C146" s="86"/>
      <c r="D146" s="86"/>
      <c r="E146" s="86"/>
    </row>
    <row r="147" spans="1:5" x14ac:dyDescent="0.2">
      <c r="A147" s="86"/>
      <c r="B147" s="86"/>
      <c r="C147" s="86"/>
      <c r="D147" s="86"/>
      <c r="E147" s="86"/>
    </row>
    <row r="148" spans="1:5" x14ac:dyDescent="0.2">
      <c r="A148" s="86"/>
      <c r="B148" s="86"/>
      <c r="C148" s="86"/>
      <c r="D148" s="86"/>
      <c r="E148" s="86"/>
    </row>
    <row r="149" spans="1:5" x14ac:dyDescent="0.2">
      <c r="A149" s="86"/>
      <c r="B149" s="86"/>
      <c r="C149" s="86"/>
      <c r="D149" s="86"/>
      <c r="E149" s="86"/>
    </row>
    <row r="150" spans="1:5" x14ac:dyDescent="0.2">
      <c r="A150" s="86"/>
      <c r="B150" s="86"/>
      <c r="C150" s="86"/>
      <c r="D150" s="86"/>
      <c r="E150" s="86"/>
    </row>
    <row r="151" spans="1:5" x14ac:dyDescent="0.2">
      <c r="A151" s="86"/>
      <c r="B151" s="86"/>
      <c r="C151" s="86"/>
      <c r="D151" s="86"/>
      <c r="E151" s="86"/>
    </row>
    <row r="152" spans="1:5" x14ac:dyDescent="0.2">
      <c r="A152" s="86"/>
      <c r="B152" s="86"/>
      <c r="C152" s="86"/>
      <c r="D152" s="86"/>
      <c r="E152" s="86"/>
    </row>
    <row r="153" spans="1:5" x14ac:dyDescent="0.2">
      <c r="A153" s="86"/>
      <c r="B153" s="86"/>
      <c r="C153" s="86"/>
      <c r="D153" s="86"/>
      <c r="E153" s="86"/>
    </row>
    <row r="154" spans="1:5" x14ac:dyDescent="0.2">
      <c r="A154" s="86"/>
      <c r="B154" s="86"/>
      <c r="C154" s="86"/>
      <c r="D154" s="86"/>
      <c r="E154" s="86"/>
    </row>
    <row r="155" spans="1:5" x14ac:dyDescent="0.2">
      <c r="A155" s="86"/>
      <c r="B155" s="86"/>
      <c r="C155" s="86"/>
      <c r="D155" s="86"/>
      <c r="E155" s="86"/>
    </row>
    <row r="156" spans="1:5" x14ac:dyDescent="0.2">
      <c r="A156" s="86"/>
      <c r="B156" s="86"/>
      <c r="C156" s="86"/>
      <c r="D156" s="86"/>
      <c r="E156" s="86"/>
    </row>
    <row r="157" spans="1:5" x14ac:dyDescent="0.2">
      <c r="A157" s="86"/>
      <c r="B157" s="86"/>
      <c r="C157" s="86"/>
      <c r="D157" s="86"/>
      <c r="E157" s="86"/>
    </row>
    <row r="158" spans="1:5" x14ac:dyDescent="0.2">
      <c r="A158" s="86"/>
      <c r="B158" s="86"/>
      <c r="C158" s="86"/>
      <c r="D158" s="86"/>
      <c r="E158" s="86"/>
    </row>
    <row r="159" spans="1:5" x14ac:dyDescent="0.2">
      <c r="A159" s="86"/>
      <c r="B159" s="86"/>
      <c r="C159" s="86"/>
      <c r="D159" s="86"/>
      <c r="E159" s="86"/>
    </row>
    <row r="160" spans="1:5" x14ac:dyDescent="0.2">
      <c r="A160" s="86"/>
      <c r="B160" s="86"/>
      <c r="C160" s="86"/>
      <c r="D160" s="86"/>
      <c r="E160" s="86"/>
    </row>
    <row r="161" spans="1:5" x14ac:dyDescent="0.2">
      <c r="A161" s="86"/>
      <c r="B161" s="86"/>
      <c r="C161" s="86"/>
      <c r="D161" s="86"/>
      <c r="E161" s="86"/>
    </row>
    <row r="162" spans="1:5" x14ac:dyDescent="0.2">
      <c r="A162" s="86"/>
      <c r="B162" s="86"/>
      <c r="C162" s="86"/>
      <c r="D162" s="86"/>
      <c r="E162" s="86"/>
    </row>
    <row r="163" spans="1:5" x14ac:dyDescent="0.2">
      <c r="A163" s="86"/>
      <c r="B163" s="86"/>
      <c r="C163" s="86"/>
      <c r="D163" s="86"/>
      <c r="E163" s="86"/>
    </row>
    <row r="164" spans="1:5" x14ac:dyDescent="0.2">
      <c r="A164" s="86"/>
      <c r="B164" s="86"/>
      <c r="C164" s="86"/>
      <c r="D164" s="86"/>
      <c r="E164" s="86"/>
    </row>
    <row r="165" spans="1:5" x14ac:dyDescent="0.2">
      <c r="A165" s="86"/>
      <c r="B165" s="86"/>
      <c r="C165" s="86"/>
      <c r="D165" s="86"/>
      <c r="E165" s="86"/>
    </row>
    <row r="166" spans="1:5" x14ac:dyDescent="0.2">
      <c r="A166" s="86"/>
      <c r="B166" s="86"/>
      <c r="C166" s="86"/>
      <c r="D166" s="86"/>
      <c r="E166" s="86"/>
    </row>
    <row r="167" spans="1:5" x14ac:dyDescent="0.2">
      <c r="A167" s="86"/>
      <c r="B167" s="86"/>
      <c r="C167" s="86"/>
      <c r="D167" s="86"/>
      <c r="E167" s="86"/>
    </row>
    <row r="168" spans="1:5" x14ac:dyDescent="0.2">
      <c r="A168" s="86"/>
      <c r="B168" s="86"/>
      <c r="C168" s="86"/>
      <c r="D168" s="86"/>
      <c r="E168" s="86"/>
    </row>
    <row r="169" spans="1:5" x14ac:dyDescent="0.2">
      <c r="A169" s="86"/>
      <c r="B169" s="86"/>
      <c r="C169" s="86"/>
      <c r="D169" s="86"/>
      <c r="E169" s="86"/>
    </row>
    <row r="170" spans="1:5" x14ac:dyDescent="0.2">
      <c r="A170" s="86"/>
      <c r="B170" s="86"/>
      <c r="C170" s="86"/>
      <c r="D170" s="86"/>
      <c r="E170" s="86"/>
    </row>
    <row r="171" spans="1:5" x14ac:dyDescent="0.2">
      <c r="A171" s="86"/>
      <c r="B171" s="86"/>
      <c r="C171" s="86"/>
      <c r="D171" s="86"/>
      <c r="E171" s="86"/>
    </row>
    <row r="172" spans="1:5" x14ac:dyDescent="0.2">
      <c r="A172" s="86"/>
      <c r="B172" s="86"/>
      <c r="C172" s="86"/>
      <c r="D172" s="86"/>
      <c r="E172" s="86"/>
    </row>
    <row r="173" spans="1:5" x14ac:dyDescent="0.2">
      <c r="A173" s="86"/>
      <c r="B173" s="86"/>
      <c r="C173" s="86"/>
      <c r="D173" s="86"/>
      <c r="E173" s="86"/>
    </row>
    <row r="174" spans="1:5" x14ac:dyDescent="0.2">
      <c r="A174" s="86"/>
      <c r="B174" s="86"/>
      <c r="C174" s="86"/>
      <c r="D174" s="86"/>
      <c r="E174" s="86"/>
    </row>
    <row r="175" spans="1:5" x14ac:dyDescent="0.2">
      <c r="A175" s="86"/>
      <c r="B175" s="86"/>
      <c r="C175" s="86"/>
      <c r="D175" s="86"/>
      <c r="E175" s="86"/>
    </row>
    <row r="176" spans="1:5" x14ac:dyDescent="0.2">
      <c r="A176" s="86"/>
      <c r="B176" s="86"/>
      <c r="C176" s="86"/>
      <c r="D176" s="86"/>
      <c r="E176" s="86"/>
    </row>
    <row r="177" spans="1:5" x14ac:dyDescent="0.2">
      <c r="A177" s="86"/>
      <c r="B177" s="86"/>
      <c r="C177" s="86"/>
      <c r="D177" s="86"/>
      <c r="E177" s="86"/>
    </row>
    <row r="178" spans="1:5" x14ac:dyDescent="0.2">
      <c r="A178" s="86"/>
      <c r="B178" s="86"/>
      <c r="C178" s="86"/>
      <c r="D178" s="86"/>
      <c r="E178" s="86"/>
    </row>
    <row r="179" spans="1:5" x14ac:dyDescent="0.2">
      <c r="A179" s="86"/>
      <c r="B179" s="86"/>
      <c r="C179" s="86"/>
      <c r="D179" s="86"/>
      <c r="E179" s="86"/>
    </row>
    <row r="180" spans="1:5" x14ac:dyDescent="0.2">
      <c r="A180" s="86"/>
      <c r="B180" s="86"/>
      <c r="C180" s="86"/>
      <c r="D180" s="86"/>
      <c r="E180" s="86"/>
    </row>
    <row r="181" spans="1:5" x14ac:dyDescent="0.2">
      <c r="A181" s="86"/>
      <c r="B181" s="86"/>
      <c r="C181" s="86"/>
      <c r="D181" s="86"/>
      <c r="E181" s="86"/>
    </row>
    <row r="182" spans="1:5" x14ac:dyDescent="0.2">
      <c r="A182" s="86"/>
      <c r="B182" s="86"/>
      <c r="C182" s="86"/>
      <c r="D182" s="86"/>
      <c r="E182" s="86"/>
    </row>
    <row r="183" spans="1:5" x14ac:dyDescent="0.2">
      <c r="A183" s="86"/>
      <c r="B183" s="86"/>
      <c r="C183" s="86"/>
      <c r="D183" s="86"/>
      <c r="E183" s="86"/>
    </row>
    <row r="184" spans="1:5" x14ac:dyDescent="0.2">
      <c r="A184" s="86"/>
      <c r="B184" s="86"/>
      <c r="C184" s="86"/>
      <c r="D184" s="86"/>
      <c r="E184" s="86"/>
    </row>
    <row r="185" spans="1:5" x14ac:dyDescent="0.2">
      <c r="A185" s="86"/>
      <c r="B185" s="86"/>
      <c r="C185" s="86"/>
      <c r="D185" s="86"/>
      <c r="E185" s="86"/>
    </row>
    <row r="186" spans="1:5" x14ac:dyDescent="0.2">
      <c r="A186" s="86"/>
      <c r="B186" s="86"/>
      <c r="C186" s="86"/>
      <c r="D186" s="86"/>
      <c r="E186" s="86"/>
    </row>
    <row r="187" spans="1:5" x14ac:dyDescent="0.2">
      <c r="A187" s="86"/>
      <c r="B187" s="86"/>
      <c r="C187" s="86"/>
      <c r="D187" s="86"/>
      <c r="E187" s="86"/>
    </row>
    <row r="188" spans="1:5" x14ac:dyDescent="0.2">
      <c r="A188" s="86"/>
      <c r="B188" s="86"/>
      <c r="C188" s="86"/>
      <c r="D188" s="86"/>
      <c r="E188" s="86"/>
    </row>
    <row r="189" spans="1:5" x14ac:dyDescent="0.2">
      <c r="A189" s="86"/>
      <c r="B189" s="86"/>
      <c r="C189" s="86"/>
      <c r="D189" s="86"/>
      <c r="E189" s="86"/>
    </row>
    <row r="190" spans="1:5" x14ac:dyDescent="0.2">
      <c r="A190" s="86"/>
      <c r="B190" s="86"/>
      <c r="C190" s="86"/>
      <c r="D190" s="86"/>
      <c r="E190" s="86"/>
    </row>
    <row r="191" spans="1:5" x14ac:dyDescent="0.2">
      <c r="A191" s="86"/>
      <c r="B191" s="86"/>
      <c r="C191" s="86"/>
      <c r="D191" s="86"/>
      <c r="E191" s="86"/>
    </row>
    <row r="192" spans="1:5" x14ac:dyDescent="0.2">
      <c r="A192" s="86"/>
      <c r="B192" s="86"/>
      <c r="C192" s="86"/>
      <c r="D192" s="86"/>
      <c r="E192" s="86"/>
    </row>
    <row r="193" spans="1:5" x14ac:dyDescent="0.2">
      <c r="A193" s="86"/>
      <c r="B193" s="86"/>
      <c r="C193" s="86"/>
      <c r="D193" s="86"/>
      <c r="E193" s="86"/>
    </row>
    <row r="194" spans="1:5" x14ac:dyDescent="0.2">
      <c r="A194" s="86"/>
      <c r="B194" s="86"/>
      <c r="C194" s="86"/>
      <c r="D194" s="86"/>
      <c r="E194" s="86"/>
    </row>
    <row r="195" spans="1:5" x14ac:dyDescent="0.2">
      <c r="A195" s="86"/>
      <c r="B195" s="86"/>
      <c r="C195" s="86"/>
      <c r="D195" s="86"/>
      <c r="E195" s="86"/>
    </row>
    <row r="196" spans="1:5" x14ac:dyDescent="0.2">
      <c r="A196" s="86"/>
      <c r="B196" s="86"/>
      <c r="C196" s="86"/>
      <c r="D196" s="86"/>
      <c r="E196" s="86"/>
    </row>
    <row r="197" spans="1:5" x14ac:dyDescent="0.2">
      <c r="A197" s="86"/>
      <c r="B197" s="86"/>
      <c r="C197" s="86"/>
      <c r="D197" s="86"/>
      <c r="E197" s="86"/>
    </row>
    <row r="198" spans="1:5" x14ac:dyDescent="0.2">
      <c r="A198" s="86"/>
      <c r="B198" s="86"/>
      <c r="C198" s="86"/>
      <c r="D198" s="86"/>
      <c r="E198" s="86"/>
    </row>
  </sheetData>
  <sheetProtection algorithmName="SHA-512" hashValue="bmnl3zgUF1uss+I8CJcEgN9UrbuKQKdZKwGYUVYv0l0RWFHfnbqy9Xt+jZORB9BaK6e4xOvd5/5HWpd23dUI6Q==" saltValue="KPsksd4EXvCoAYJk4v8Pxg==" spinCount="100000" sheet="1" objects="1" scenarios="1"/>
  <mergeCells count="2">
    <mergeCell ref="B2:F2"/>
    <mergeCell ref="B3:E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1"/>
  <sheetViews>
    <sheetView workbookViewId="0">
      <selection activeCell="E6" sqref="E6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5"/>
      <c r="F2" s="245"/>
    </row>
    <row r="3" spans="1:8" ht="15.75" x14ac:dyDescent="0.25">
      <c r="B3" s="221" t="s">
        <v>208</v>
      </c>
      <c r="C3" s="221"/>
      <c r="D3" s="221"/>
      <c r="E3" s="229"/>
      <c r="F3" s="27" t="s">
        <v>99</v>
      </c>
      <c r="G3" s="27" t="s">
        <v>186</v>
      </c>
      <c r="H3" s="27" t="s">
        <v>145</v>
      </c>
    </row>
    <row r="4" spans="1:8" ht="25.5" x14ac:dyDescent="0.2">
      <c r="A4" s="94" t="s">
        <v>156</v>
      </c>
      <c r="B4" s="78" t="s">
        <v>97</v>
      </c>
      <c r="C4" s="79" t="s">
        <v>24</v>
      </c>
      <c r="D4" s="79" t="s">
        <v>25</v>
      </c>
      <c r="E4" s="80" t="s">
        <v>26</v>
      </c>
      <c r="F4" s="28">
        <f>SUM(E:E)</f>
        <v>0</v>
      </c>
      <c r="G4" s="28">
        <f>((1475*PARAMETRI!C22)+(468*(PARAMETRI!C23+PARAMETRI!C24)))*2.5%</f>
        <v>0</v>
      </c>
      <c r="H4" s="28">
        <f>IF(F4&lt;G4,F4,G4)</f>
        <v>0</v>
      </c>
    </row>
    <row r="5" spans="1:8" x14ac:dyDescent="0.2">
      <c r="A5" s="86"/>
      <c r="B5" s="81"/>
      <c r="C5" s="82"/>
      <c r="D5" s="83"/>
      <c r="E5" s="82"/>
    </row>
    <row r="6" spans="1:8" x14ac:dyDescent="0.2">
      <c r="A6" s="86"/>
      <c r="B6" s="84"/>
      <c r="C6" s="84"/>
      <c r="D6" s="84"/>
      <c r="E6" s="84"/>
    </row>
    <row r="7" spans="1:8" x14ac:dyDescent="0.2">
      <c r="A7" s="86"/>
      <c r="B7" s="81"/>
      <c r="C7" s="82"/>
      <c r="D7" s="83"/>
      <c r="E7" s="82"/>
    </row>
    <row r="8" spans="1:8" x14ac:dyDescent="0.2">
      <c r="A8" s="86"/>
      <c r="B8" s="84"/>
      <c r="C8" s="84"/>
      <c r="D8" s="84"/>
      <c r="E8" s="84"/>
    </row>
    <row r="9" spans="1:8" x14ac:dyDescent="0.2">
      <c r="A9" s="86"/>
      <c r="B9" s="81"/>
      <c r="C9" s="82"/>
      <c r="D9" s="83"/>
      <c r="E9" s="82"/>
    </row>
    <row r="10" spans="1:8" x14ac:dyDescent="0.2">
      <c r="A10" s="86"/>
      <c r="B10" s="84"/>
      <c r="C10" s="84"/>
      <c r="D10" s="84"/>
      <c r="E10" s="84"/>
    </row>
    <row r="11" spans="1:8" x14ac:dyDescent="0.2">
      <c r="A11" s="86"/>
      <c r="B11" s="81"/>
      <c r="C11" s="82"/>
      <c r="D11" s="83"/>
      <c r="E11" s="82"/>
    </row>
    <row r="12" spans="1:8" x14ac:dyDescent="0.2">
      <c r="A12" s="86"/>
      <c r="B12" s="84"/>
      <c r="C12" s="84"/>
      <c r="D12" s="84"/>
      <c r="E12" s="84"/>
    </row>
    <row r="13" spans="1:8" x14ac:dyDescent="0.2">
      <c r="A13" s="86"/>
      <c r="B13" s="81"/>
      <c r="C13" s="82"/>
      <c r="D13" s="83"/>
      <c r="E13" s="82"/>
    </row>
    <row r="14" spans="1:8" x14ac:dyDescent="0.2">
      <c r="A14" s="86"/>
      <c r="B14" s="84"/>
      <c r="C14" s="84"/>
      <c r="D14" s="84"/>
      <c r="E14" s="85"/>
    </row>
    <row r="15" spans="1:8" x14ac:dyDescent="0.2">
      <c r="A15" s="86"/>
      <c r="B15" s="81"/>
      <c r="C15" s="82"/>
      <c r="D15" s="83"/>
      <c r="E15" s="82"/>
    </row>
    <row r="16" spans="1:8" x14ac:dyDescent="0.2">
      <c r="A16" s="86"/>
      <c r="B16" s="84"/>
      <c r="C16" s="84"/>
      <c r="D16" s="84"/>
      <c r="E16" s="84"/>
    </row>
    <row r="17" spans="1:8" x14ac:dyDescent="0.2">
      <c r="A17" s="86"/>
      <c r="B17" s="81"/>
      <c r="C17" s="82"/>
      <c r="D17" s="83"/>
      <c r="E17" s="82"/>
    </row>
    <row r="18" spans="1:8" x14ac:dyDescent="0.2">
      <c r="A18" s="86"/>
      <c r="B18" s="84"/>
      <c r="C18" s="84"/>
      <c r="D18" s="84"/>
      <c r="E18" s="84"/>
    </row>
    <row r="19" spans="1:8" x14ac:dyDescent="0.2">
      <c r="A19" s="86"/>
      <c r="B19" s="81"/>
      <c r="C19" s="82"/>
      <c r="D19" s="83"/>
      <c r="E19" s="82"/>
    </row>
    <row r="20" spans="1:8" x14ac:dyDescent="0.2">
      <c r="A20" s="86"/>
      <c r="B20" s="84"/>
      <c r="C20" s="84"/>
      <c r="D20" s="84"/>
      <c r="E20" s="84"/>
    </row>
    <row r="21" spans="1:8" x14ac:dyDescent="0.2">
      <c r="A21" s="86"/>
      <c r="B21" s="81"/>
      <c r="C21" s="82"/>
      <c r="D21" s="83"/>
      <c r="E21" s="82"/>
      <c r="H21" s="151"/>
    </row>
    <row r="22" spans="1:8" x14ac:dyDescent="0.2">
      <c r="A22" s="86"/>
      <c r="B22" s="84"/>
      <c r="C22" s="84"/>
      <c r="D22" s="84"/>
      <c r="E22" s="84"/>
    </row>
    <row r="23" spans="1:8" x14ac:dyDescent="0.2">
      <c r="A23" s="86"/>
      <c r="B23" s="81"/>
      <c r="C23" s="82"/>
      <c r="D23" s="83"/>
      <c r="E23" s="82"/>
    </row>
    <row r="24" spans="1:8" x14ac:dyDescent="0.2">
      <c r="A24" s="86"/>
      <c r="B24" s="84"/>
      <c r="C24" s="84"/>
      <c r="D24" s="84"/>
      <c r="E24" s="84"/>
    </row>
    <row r="25" spans="1:8" x14ac:dyDescent="0.2">
      <c r="A25" s="86"/>
      <c r="B25" s="81"/>
      <c r="C25" s="82"/>
      <c r="D25" s="83"/>
      <c r="E25" s="82"/>
    </row>
    <row r="26" spans="1:8" x14ac:dyDescent="0.2">
      <c r="A26" s="86"/>
      <c r="B26" s="84"/>
      <c r="C26" s="84"/>
      <c r="D26" s="84"/>
      <c r="E26" s="84"/>
    </row>
    <row r="27" spans="1:8" x14ac:dyDescent="0.2">
      <c r="A27" s="86"/>
      <c r="B27" s="81"/>
      <c r="C27" s="82"/>
      <c r="D27" s="83"/>
      <c r="E27" s="82"/>
    </row>
    <row r="28" spans="1:8" x14ac:dyDescent="0.2">
      <c r="A28" s="86"/>
      <c r="B28" s="84"/>
      <c r="C28" s="84"/>
      <c r="D28" s="84"/>
      <c r="E28" s="84"/>
    </row>
    <row r="29" spans="1:8" x14ac:dyDescent="0.2">
      <c r="A29" s="86"/>
      <c r="B29" s="81"/>
      <c r="C29" s="82"/>
      <c r="D29" s="83"/>
      <c r="E29" s="82"/>
    </row>
    <row r="30" spans="1:8" x14ac:dyDescent="0.2">
      <c r="A30" s="86"/>
      <c r="B30" s="84"/>
      <c r="C30" s="84"/>
      <c r="D30" s="84"/>
      <c r="E30" s="84"/>
    </row>
    <row r="31" spans="1:8" x14ac:dyDescent="0.2">
      <c r="A31" s="86"/>
      <c r="B31" s="86"/>
      <c r="C31" s="86"/>
      <c r="D31" s="86"/>
      <c r="E31" s="86"/>
    </row>
    <row r="32" spans="1:8" x14ac:dyDescent="0.2">
      <c r="A32" s="86"/>
      <c r="B32" s="86"/>
      <c r="C32" s="86"/>
      <c r="D32" s="86"/>
      <c r="E32" s="86"/>
    </row>
    <row r="33" spans="1:5" x14ac:dyDescent="0.2">
      <c r="A33" s="86"/>
      <c r="B33" s="86"/>
      <c r="C33" s="86"/>
      <c r="D33" s="86"/>
      <c r="E33" s="86"/>
    </row>
    <row r="34" spans="1:5" x14ac:dyDescent="0.2">
      <c r="A34" s="86"/>
      <c r="B34" s="86"/>
      <c r="C34" s="86"/>
      <c r="D34" s="86"/>
      <c r="E34" s="86"/>
    </row>
    <row r="35" spans="1:5" x14ac:dyDescent="0.2">
      <c r="A35" s="86"/>
      <c r="B35" s="86"/>
      <c r="C35" s="86"/>
      <c r="D35" s="86"/>
      <c r="E35" s="86"/>
    </row>
    <row r="36" spans="1:5" x14ac:dyDescent="0.2">
      <c r="A36" s="86"/>
      <c r="B36" s="86"/>
      <c r="C36" s="86"/>
      <c r="D36" s="86"/>
      <c r="E36" s="86"/>
    </row>
    <row r="37" spans="1:5" x14ac:dyDescent="0.2">
      <c r="A37" s="86"/>
      <c r="B37" s="86"/>
      <c r="C37" s="86"/>
      <c r="D37" s="86"/>
      <c r="E37" s="86"/>
    </row>
    <row r="38" spans="1:5" x14ac:dyDescent="0.2">
      <c r="A38" s="86"/>
      <c r="B38" s="86"/>
      <c r="C38" s="86"/>
      <c r="D38" s="86"/>
      <c r="E38" s="86"/>
    </row>
    <row r="39" spans="1:5" x14ac:dyDescent="0.2">
      <c r="A39" s="86"/>
      <c r="B39" s="86"/>
      <c r="C39" s="86"/>
      <c r="D39" s="86"/>
      <c r="E39" s="86"/>
    </row>
    <row r="40" spans="1:5" x14ac:dyDescent="0.2">
      <c r="A40" s="86"/>
      <c r="B40" s="86"/>
      <c r="C40" s="86"/>
      <c r="D40" s="86"/>
      <c r="E40" s="86"/>
    </row>
    <row r="41" spans="1:5" x14ac:dyDescent="0.2">
      <c r="A41" s="86"/>
      <c r="B41" s="86"/>
      <c r="C41" s="86"/>
      <c r="D41" s="86"/>
      <c r="E41" s="86"/>
    </row>
    <row r="42" spans="1:5" x14ac:dyDescent="0.2">
      <c r="A42" s="86"/>
      <c r="B42" s="86"/>
      <c r="C42" s="86"/>
      <c r="D42" s="86"/>
      <c r="E42" s="86"/>
    </row>
    <row r="43" spans="1:5" x14ac:dyDescent="0.2">
      <c r="A43" s="86"/>
      <c r="B43" s="86"/>
      <c r="C43" s="86"/>
      <c r="D43" s="86"/>
      <c r="E43" s="86"/>
    </row>
    <row r="44" spans="1:5" x14ac:dyDescent="0.2">
      <c r="A44" s="86"/>
      <c r="B44" s="86"/>
      <c r="C44" s="86"/>
      <c r="D44" s="86"/>
      <c r="E44" s="86"/>
    </row>
    <row r="45" spans="1:5" x14ac:dyDescent="0.2">
      <c r="A45" s="86"/>
      <c r="B45" s="86"/>
      <c r="C45" s="86"/>
      <c r="D45" s="86"/>
      <c r="E45" s="86"/>
    </row>
    <row r="46" spans="1:5" x14ac:dyDescent="0.2">
      <c r="A46" s="86"/>
      <c r="B46" s="86"/>
      <c r="C46" s="86"/>
      <c r="D46" s="86"/>
      <c r="E46" s="86"/>
    </row>
    <row r="47" spans="1:5" x14ac:dyDescent="0.2">
      <c r="A47" s="86"/>
      <c r="B47" s="86"/>
      <c r="C47" s="86"/>
      <c r="D47" s="86"/>
      <c r="E47" s="86"/>
    </row>
    <row r="48" spans="1:5" x14ac:dyDescent="0.2">
      <c r="A48" s="86"/>
      <c r="B48" s="86"/>
      <c r="C48" s="86"/>
      <c r="D48" s="86"/>
      <c r="E48" s="86"/>
    </row>
    <row r="49" spans="1:5" x14ac:dyDescent="0.2">
      <c r="A49" s="86"/>
      <c r="B49" s="86"/>
      <c r="C49" s="86"/>
      <c r="D49" s="86"/>
      <c r="E49" s="86"/>
    </row>
    <row r="50" spans="1:5" x14ac:dyDescent="0.2">
      <c r="A50" s="86"/>
      <c r="B50" s="86"/>
      <c r="C50" s="86"/>
      <c r="D50" s="86"/>
      <c r="E50" s="86"/>
    </row>
    <row r="51" spans="1:5" x14ac:dyDescent="0.2">
      <c r="A51" s="86"/>
      <c r="B51" s="86"/>
      <c r="C51" s="86"/>
      <c r="D51" s="86"/>
      <c r="E51" s="86"/>
    </row>
    <row r="52" spans="1:5" x14ac:dyDescent="0.2">
      <c r="A52" s="86"/>
      <c r="B52" s="86"/>
      <c r="C52" s="86"/>
      <c r="D52" s="86"/>
      <c r="E52" s="86"/>
    </row>
    <row r="53" spans="1:5" x14ac:dyDescent="0.2">
      <c r="A53" s="86"/>
      <c r="B53" s="86"/>
      <c r="C53" s="86"/>
      <c r="D53" s="86"/>
      <c r="E53" s="86"/>
    </row>
    <row r="54" spans="1:5" x14ac:dyDescent="0.2">
      <c r="A54" s="86"/>
      <c r="B54" s="86"/>
      <c r="C54" s="86"/>
      <c r="D54" s="86"/>
      <c r="E54" s="86"/>
    </row>
    <row r="55" spans="1:5" x14ac:dyDescent="0.2">
      <c r="A55" s="86"/>
      <c r="B55" s="86"/>
      <c r="C55" s="86"/>
      <c r="D55" s="86"/>
      <c r="E55" s="86"/>
    </row>
    <row r="56" spans="1:5" x14ac:dyDescent="0.2">
      <c r="A56" s="86"/>
      <c r="B56" s="86"/>
      <c r="C56" s="86"/>
      <c r="D56" s="86"/>
      <c r="E56" s="86"/>
    </row>
    <row r="57" spans="1:5" x14ac:dyDescent="0.2">
      <c r="A57" s="86"/>
      <c r="B57" s="86"/>
      <c r="C57" s="86"/>
      <c r="D57" s="86"/>
      <c r="E57" s="86"/>
    </row>
    <row r="58" spans="1:5" x14ac:dyDescent="0.2">
      <c r="A58" s="86"/>
      <c r="B58" s="86"/>
      <c r="C58" s="86"/>
      <c r="D58" s="86"/>
      <c r="E58" s="86"/>
    </row>
    <row r="59" spans="1:5" x14ac:dyDescent="0.2">
      <c r="A59" s="86"/>
      <c r="B59" s="86"/>
      <c r="C59" s="86"/>
      <c r="D59" s="86"/>
      <c r="E59" s="86"/>
    </row>
    <row r="60" spans="1:5" x14ac:dyDescent="0.2">
      <c r="A60" s="86"/>
      <c r="B60" s="86"/>
      <c r="C60" s="86"/>
      <c r="D60" s="86"/>
      <c r="E60" s="86"/>
    </row>
    <row r="61" spans="1:5" x14ac:dyDescent="0.2">
      <c r="A61" s="86"/>
      <c r="B61" s="86"/>
      <c r="C61" s="86"/>
      <c r="D61" s="86"/>
      <c r="E61" s="86"/>
    </row>
    <row r="62" spans="1:5" x14ac:dyDescent="0.2">
      <c r="A62" s="86"/>
      <c r="B62" s="86"/>
      <c r="C62" s="86"/>
      <c r="D62" s="86"/>
      <c r="E62" s="86"/>
    </row>
    <row r="63" spans="1:5" x14ac:dyDescent="0.2">
      <c r="A63" s="86"/>
      <c r="B63" s="86"/>
      <c r="C63" s="86"/>
      <c r="D63" s="86"/>
      <c r="E63" s="86"/>
    </row>
    <row r="64" spans="1:5" x14ac:dyDescent="0.2">
      <c r="A64" s="86"/>
      <c r="B64" s="86"/>
      <c r="C64" s="86"/>
      <c r="D64" s="86"/>
      <c r="E64" s="86"/>
    </row>
    <row r="65" spans="1:5" x14ac:dyDescent="0.2">
      <c r="A65" s="86"/>
      <c r="B65" s="86"/>
      <c r="C65" s="86"/>
      <c r="D65" s="86"/>
      <c r="E65" s="86"/>
    </row>
    <row r="66" spans="1:5" x14ac:dyDescent="0.2">
      <c r="A66" s="86"/>
      <c r="B66" s="86"/>
      <c r="C66" s="86"/>
      <c r="D66" s="86"/>
      <c r="E66" s="86"/>
    </row>
    <row r="67" spans="1:5" x14ac:dyDescent="0.2">
      <c r="A67" s="86"/>
      <c r="B67" s="86"/>
      <c r="C67" s="86"/>
      <c r="D67" s="86"/>
      <c r="E67" s="86"/>
    </row>
    <row r="68" spans="1:5" x14ac:dyDescent="0.2">
      <c r="A68" s="86"/>
      <c r="B68" s="86"/>
      <c r="C68" s="86"/>
      <c r="D68" s="86"/>
      <c r="E68" s="86"/>
    </row>
    <row r="69" spans="1:5" x14ac:dyDescent="0.2">
      <c r="A69" s="86"/>
      <c r="B69" s="86"/>
      <c r="C69" s="86"/>
      <c r="D69" s="86"/>
      <c r="E69" s="86"/>
    </row>
    <row r="70" spans="1:5" x14ac:dyDescent="0.2">
      <c r="A70" s="86"/>
      <c r="B70" s="86"/>
      <c r="C70" s="86"/>
      <c r="D70" s="86"/>
      <c r="E70" s="86"/>
    </row>
    <row r="71" spans="1:5" x14ac:dyDescent="0.2">
      <c r="A71" s="86"/>
      <c r="B71" s="86"/>
      <c r="C71" s="86"/>
      <c r="D71" s="86"/>
      <c r="E71" s="86"/>
    </row>
    <row r="72" spans="1:5" x14ac:dyDescent="0.2">
      <c r="A72" s="86"/>
      <c r="B72" s="86"/>
      <c r="C72" s="86"/>
      <c r="D72" s="86"/>
      <c r="E72" s="86"/>
    </row>
    <row r="73" spans="1:5" x14ac:dyDescent="0.2">
      <c r="A73" s="86"/>
      <c r="B73" s="86"/>
      <c r="C73" s="86"/>
      <c r="D73" s="86"/>
      <c r="E73" s="86"/>
    </row>
    <row r="74" spans="1:5" x14ac:dyDescent="0.2">
      <c r="A74" s="86"/>
      <c r="B74" s="86"/>
      <c r="C74" s="86"/>
      <c r="D74" s="86"/>
      <c r="E74" s="86"/>
    </row>
    <row r="75" spans="1:5" x14ac:dyDescent="0.2">
      <c r="A75" s="86"/>
      <c r="B75" s="86"/>
      <c r="C75" s="86"/>
      <c r="D75" s="86"/>
      <c r="E75" s="86"/>
    </row>
    <row r="76" spans="1:5" x14ac:dyDescent="0.2">
      <c r="A76" s="86"/>
      <c r="B76" s="86"/>
      <c r="C76" s="86"/>
      <c r="D76" s="86"/>
      <c r="E76" s="86"/>
    </row>
    <row r="77" spans="1:5" x14ac:dyDescent="0.2">
      <c r="A77" s="86"/>
      <c r="B77" s="86"/>
      <c r="C77" s="86"/>
      <c r="D77" s="86"/>
      <c r="E77" s="86"/>
    </row>
    <row r="78" spans="1:5" x14ac:dyDescent="0.2">
      <c r="A78" s="86"/>
      <c r="B78" s="86"/>
      <c r="C78" s="86"/>
      <c r="D78" s="86"/>
      <c r="E78" s="86"/>
    </row>
    <row r="79" spans="1:5" x14ac:dyDescent="0.2">
      <c r="A79" s="86"/>
      <c r="B79" s="86"/>
      <c r="C79" s="86"/>
      <c r="D79" s="86"/>
      <c r="E79" s="86"/>
    </row>
    <row r="80" spans="1:5" x14ac:dyDescent="0.2">
      <c r="A80" s="86"/>
      <c r="B80" s="86"/>
      <c r="C80" s="86"/>
      <c r="D80" s="86"/>
      <c r="E80" s="86"/>
    </row>
    <row r="81" spans="1:5" x14ac:dyDescent="0.2">
      <c r="A81" s="86"/>
      <c r="B81" s="86"/>
      <c r="C81" s="86"/>
      <c r="D81" s="86"/>
      <c r="E81" s="86"/>
    </row>
    <row r="82" spans="1:5" x14ac:dyDescent="0.2">
      <c r="A82" s="86"/>
      <c r="B82" s="86"/>
      <c r="C82" s="86"/>
      <c r="D82" s="86"/>
      <c r="E82" s="86"/>
    </row>
    <row r="83" spans="1:5" x14ac:dyDescent="0.2">
      <c r="A83" s="86"/>
      <c r="B83" s="86"/>
      <c r="C83" s="86"/>
      <c r="D83" s="86"/>
      <c r="E83" s="86"/>
    </row>
    <row r="84" spans="1:5" x14ac:dyDescent="0.2">
      <c r="A84" s="86"/>
      <c r="B84" s="86"/>
      <c r="C84" s="86"/>
      <c r="D84" s="86"/>
      <c r="E84" s="86"/>
    </row>
    <row r="85" spans="1:5" x14ac:dyDescent="0.2">
      <c r="A85" s="86"/>
      <c r="B85" s="86"/>
      <c r="C85" s="86"/>
      <c r="D85" s="86"/>
      <c r="E85" s="86"/>
    </row>
    <row r="86" spans="1:5" x14ac:dyDescent="0.2">
      <c r="A86" s="86"/>
      <c r="B86" s="86"/>
      <c r="C86" s="86"/>
      <c r="D86" s="86"/>
      <c r="E86" s="86"/>
    </row>
    <row r="87" spans="1:5" x14ac:dyDescent="0.2">
      <c r="A87" s="86"/>
      <c r="B87" s="86"/>
      <c r="C87" s="86"/>
      <c r="D87" s="86"/>
      <c r="E87" s="86"/>
    </row>
    <row r="88" spans="1:5" x14ac:dyDescent="0.2">
      <c r="A88" s="86"/>
      <c r="B88" s="86"/>
      <c r="C88" s="86"/>
      <c r="D88" s="86"/>
      <c r="E88" s="86"/>
    </row>
    <row r="89" spans="1:5" x14ac:dyDescent="0.2">
      <c r="A89" s="86"/>
      <c r="B89" s="86"/>
      <c r="C89" s="86"/>
      <c r="D89" s="86"/>
      <c r="E89" s="86"/>
    </row>
    <row r="90" spans="1:5" x14ac:dyDescent="0.2">
      <c r="A90" s="86"/>
      <c r="B90" s="86"/>
      <c r="C90" s="86"/>
      <c r="D90" s="86"/>
      <c r="E90" s="86"/>
    </row>
    <row r="91" spans="1:5" x14ac:dyDescent="0.2">
      <c r="A91" s="86"/>
      <c r="B91" s="86"/>
      <c r="C91" s="86"/>
      <c r="D91" s="86"/>
      <c r="E91" s="86"/>
    </row>
    <row r="92" spans="1:5" x14ac:dyDescent="0.2">
      <c r="A92" s="86"/>
      <c r="B92" s="86"/>
      <c r="C92" s="86"/>
      <c r="D92" s="86"/>
      <c r="E92" s="86"/>
    </row>
    <row r="93" spans="1:5" x14ac:dyDescent="0.2">
      <c r="A93" s="86"/>
      <c r="B93" s="86"/>
      <c r="C93" s="86"/>
      <c r="D93" s="86"/>
      <c r="E93" s="86"/>
    </row>
    <row r="94" spans="1:5" x14ac:dyDescent="0.2">
      <c r="A94" s="86"/>
      <c r="B94" s="86"/>
      <c r="C94" s="86"/>
      <c r="D94" s="86"/>
      <c r="E94" s="86"/>
    </row>
    <row r="95" spans="1:5" x14ac:dyDescent="0.2">
      <c r="A95" s="86"/>
      <c r="B95" s="86"/>
      <c r="C95" s="86"/>
      <c r="D95" s="86"/>
      <c r="E95" s="86"/>
    </row>
    <row r="96" spans="1:5" x14ac:dyDescent="0.2">
      <c r="A96" s="86"/>
      <c r="B96" s="86"/>
      <c r="C96" s="86"/>
      <c r="D96" s="86"/>
      <c r="E96" s="86"/>
    </row>
    <row r="97" spans="1:5" x14ac:dyDescent="0.2">
      <c r="A97" s="86"/>
      <c r="B97" s="86"/>
      <c r="C97" s="86"/>
      <c r="D97" s="86"/>
      <c r="E97" s="86"/>
    </row>
    <row r="98" spans="1:5" x14ac:dyDescent="0.2">
      <c r="A98" s="86"/>
      <c r="B98" s="86"/>
      <c r="C98" s="86"/>
      <c r="D98" s="86"/>
      <c r="E98" s="86"/>
    </row>
    <row r="99" spans="1:5" x14ac:dyDescent="0.2">
      <c r="A99" s="86"/>
      <c r="B99" s="86"/>
      <c r="C99" s="86"/>
      <c r="D99" s="86"/>
      <c r="E99" s="86"/>
    </row>
    <row r="100" spans="1:5" x14ac:dyDescent="0.2">
      <c r="A100" s="86"/>
      <c r="B100" s="86"/>
      <c r="C100" s="86"/>
      <c r="D100" s="86"/>
      <c r="E100" s="86"/>
    </row>
    <row r="101" spans="1:5" x14ac:dyDescent="0.2">
      <c r="A101" s="86"/>
      <c r="B101" s="86"/>
      <c r="C101" s="86"/>
      <c r="D101" s="86"/>
      <c r="E101" s="86"/>
    </row>
    <row r="102" spans="1:5" x14ac:dyDescent="0.2">
      <c r="A102" s="86"/>
      <c r="B102" s="86"/>
      <c r="C102" s="86"/>
      <c r="D102" s="86"/>
      <c r="E102" s="86"/>
    </row>
    <row r="103" spans="1:5" x14ac:dyDescent="0.2">
      <c r="A103" s="86"/>
      <c r="B103" s="86"/>
      <c r="C103" s="86"/>
      <c r="D103" s="86"/>
      <c r="E103" s="86"/>
    </row>
    <row r="104" spans="1:5" x14ac:dyDescent="0.2">
      <c r="A104" s="86"/>
      <c r="B104" s="86"/>
      <c r="C104" s="86"/>
      <c r="D104" s="86"/>
      <c r="E104" s="86"/>
    </row>
    <row r="105" spans="1:5" x14ac:dyDescent="0.2">
      <c r="A105" s="86"/>
      <c r="B105" s="86"/>
      <c r="C105" s="86"/>
      <c r="D105" s="86"/>
      <c r="E105" s="86"/>
    </row>
    <row r="106" spans="1:5" x14ac:dyDescent="0.2">
      <c r="A106" s="86"/>
      <c r="B106" s="86"/>
      <c r="C106" s="86"/>
      <c r="D106" s="86"/>
      <c r="E106" s="86"/>
    </row>
    <row r="107" spans="1:5" x14ac:dyDescent="0.2">
      <c r="A107" s="86"/>
      <c r="B107" s="86"/>
      <c r="C107" s="86"/>
      <c r="D107" s="86"/>
      <c r="E107" s="86"/>
    </row>
    <row r="108" spans="1:5" x14ac:dyDescent="0.2">
      <c r="A108" s="86"/>
      <c r="B108" s="86"/>
      <c r="C108" s="86"/>
      <c r="D108" s="86"/>
      <c r="E108" s="86"/>
    </row>
    <row r="109" spans="1:5" x14ac:dyDescent="0.2">
      <c r="A109" s="86"/>
      <c r="B109" s="86"/>
      <c r="C109" s="86"/>
      <c r="D109" s="86"/>
      <c r="E109" s="86"/>
    </row>
    <row r="110" spans="1:5" x14ac:dyDescent="0.2">
      <c r="A110" s="86"/>
      <c r="B110" s="86"/>
      <c r="C110" s="86"/>
      <c r="D110" s="86"/>
      <c r="E110" s="86"/>
    </row>
    <row r="111" spans="1:5" x14ac:dyDescent="0.2">
      <c r="A111" s="86"/>
      <c r="B111" s="86"/>
      <c r="C111" s="86"/>
      <c r="D111" s="86"/>
      <c r="E111" s="86"/>
    </row>
    <row r="112" spans="1:5" x14ac:dyDescent="0.2">
      <c r="A112" s="86"/>
      <c r="B112" s="86"/>
      <c r="C112" s="86"/>
      <c r="D112" s="86"/>
      <c r="E112" s="86"/>
    </row>
    <row r="113" spans="1:5" x14ac:dyDescent="0.2">
      <c r="A113" s="86"/>
      <c r="B113" s="86"/>
      <c r="C113" s="86"/>
      <c r="D113" s="86"/>
      <c r="E113" s="86"/>
    </row>
    <row r="114" spans="1:5" x14ac:dyDescent="0.2">
      <c r="A114" s="86"/>
      <c r="B114" s="86"/>
      <c r="C114" s="86"/>
      <c r="D114" s="86"/>
      <c r="E114" s="86"/>
    </row>
    <row r="115" spans="1:5" x14ac:dyDescent="0.2">
      <c r="A115" s="86"/>
      <c r="B115" s="86"/>
      <c r="C115" s="86"/>
      <c r="D115" s="86"/>
      <c r="E115" s="86"/>
    </row>
    <row r="116" spans="1:5" x14ac:dyDescent="0.2">
      <c r="A116" s="86"/>
      <c r="B116" s="86"/>
      <c r="C116" s="86"/>
      <c r="D116" s="86"/>
      <c r="E116" s="86"/>
    </row>
    <row r="117" spans="1:5" x14ac:dyDescent="0.2">
      <c r="A117" s="86"/>
      <c r="B117" s="86"/>
      <c r="C117" s="86"/>
      <c r="D117" s="86"/>
      <c r="E117" s="86"/>
    </row>
    <row r="118" spans="1:5" x14ac:dyDescent="0.2">
      <c r="A118" s="86"/>
      <c r="B118" s="86"/>
      <c r="C118" s="86"/>
      <c r="D118" s="86"/>
      <c r="E118" s="86"/>
    </row>
    <row r="119" spans="1:5" x14ac:dyDescent="0.2">
      <c r="A119" s="86"/>
      <c r="B119" s="86"/>
      <c r="C119" s="86"/>
      <c r="D119" s="86"/>
      <c r="E119" s="86"/>
    </row>
    <row r="120" spans="1:5" x14ac:dyDescent="0.2">
      <c r="A120" s="86"/>
      <c r="B120" s="86"/>
      <c r="C120" s="86"/>
      <c r="D120" s="86"/>
      <c r="E120" s="86"/>
    </row>
    <row r="121" spans="1:5" x14ac:dyDescent="0.2">
      <c r="A121" s="86"/>
      <c r="B121" s="86"/>
      <c r="C121" s="86"/>
      <c r="D121" s="86"/>
      <c r="E121" s="86"/>
    </row>
    <row r="122" spans="1:5" x14ac:dyDescent="0.2">
      <c r="A122" s="86"/>
      <c r="B122" s="86"/>
      <c r="C122" s="86"/>
      <c r="D122" s="86"/>
      <c r="E122" s="86"/>
    </row>
    <row r="123" spans="1:5" x14ac:dyDescent="0.2">
      <c r="A123" s="86"/>
      <c r="B123" s="86"/>
      <c r="C123" s="86"/>
      <c r="D123" s="86"/>
      <c r="E123" s="86"/>
    </row>
    <row r="124" spans="1:5" x14ac:dyDescent="0.2">
      <c r="A124" s="86"/>
      <c r="B124" s="86"/>
      <c r="C124" s="86"/>
      <c r="D124" s="86"/>
      <c r="E124" s="86"/>
    </row>
    <row r="125" spans="1:5" x14ac:dyDescent="0.2">
      <c r="A125" s="86"/>
      <c r="B125" s="86"/>
      <c r="C125" s="86"/>
      <c r="D125" s="86"/>
      <c r="E125" s="86"/>
    </row>
    <row r="126" spans="1:5" x14ac:dyDescent="0.2">
      <c r="A126" s="86"/>
      <c r="B126" s="86"/>
      <c r="C126" s="86"/>
      <c r="D126" s="86"/>
      <c r="E126" s="86"/>
    </row>
    <row r="127" spans="1:5" x14ac:dyDescent="0.2">
      <c r="A127" s="86"/>
      <c r="B127" s="86"/>
      <c r="C127" s="86"/>
      <c r="D127" s="86"/>
      <c r="E127" s="86"/>
    </row>
    <row r="128" spans="1:5" x14ac:dyDescent="0.2">
      <c r="A128" s="86"/>
      <c r="B128" s="86"/>
      <c r="C128" s="86"/>
      <c r="D128" s="86"/>
      <c r="E128" s="86"/>
    </row>
    <row r="129" spans="1:5" x14ac:dyDescent="0.2">
      <c r="A129" s="86"/>
      <c r="B129" s="86"/>
      <c r="C129" s="86"/>
      <c r="D129" s="86"/>
      <c r="E129" s="86"/>
    </row>
    <row r="130" spans="1:5" x14ac:dyDescent="0.2">
      <c r="A130" s="86"/>
      <c r="B130" s="86"/>
      <c r="C130" s="86"/>
      <c r="D130" s="86"/>
      <c r="E130" s="86"/>
    </row>
    <row r="131" spans="1:5" x14ac:dyDescent="0.2">
      <c r="A131" s="86"/>
      <c r="B131" s="86"/>
      <c r="C131" s="86"/>
      <c r="D131" s="86"/>
      <c r="E131" s="86"/>
    </row>
    <row r="132" spans="1:5" x14ac:dyDescent="0.2">
      <c r="A132" s="86"/>
      <c r="B132" s="86"/>
      <c r="C132" s="86"/>
      <c r="D132" s="86"/>
      <c r="E132" s="86"/>
    </row>
    <row r="133" spans="1:5" x14ac:dyDescent="0.2">
      <c r="A133" s="86"/>
      <c r="B133" s="86"/>
      <c r="C133" s="86"/>
      <c r="D133" s="86"/>
      <c r="E133" s="86"/>
    </row>
    <row r="134" spans="1:5" x14ac:dyDescent="0.2">
      <c r="A134" s="86"/>
      <c r="B134" s="86"/>
      <c r="C134" s="86"/>
      <c r="D134" s="86"/>
      <c r="E134" s="86"/>
    </row>
    <row r="135" spans="1:5" x14ac:dyDescent="0.2">
      <c r="A135" s="86"/>
      <c r="B135" s="86"/>
      <c r="C135" s="86"/>
      <c r="D135" s="86"/>
      <c r="E135" s="86"/>
    </row>
    <row r="136" spans="1:5" x14ac:dyDescent="0.2">
      <c r="A136" s="86"/>
      <c r="B136" s="86"/>
      <c r="C136" s="86"/>
      <c r="D136" s="86"/>
      <c r="E136" s="86"/>
    </row>
    <row r="137" spans="1:5" x14ac:dyDescent="0.2">
      <c r="A137" s="86"/>
      <c r="B137" s="86"/>
      <c r="C137" s="86"/>
      <c r="D137" s="86"/>
      <c r="E137" s="86"/>
    </row>
    <row r="138" spans="1:5" x14ac:dyDescent="0.2">
      <c r="A138" s="86"/>
      <c r="B138" s="86"/>
      <c r="C138" s="86"/>
      <c r="D138" s="86"/>
      <c r="E138" s="86"/>
    </row>
    <row r="139" spans="1:5" x14ac:dyDescent="0.2">
      <c r="A139" s="86"/>
      <c r="B139" s="86"/>
      <c r="C139" s="86"/>
      <c r="D139" s="86"/>
      <c r="E139" s="86"/>
    </row>
    <row r="140" spans="1:5" x14ac:dyDescent="0.2">
      <c r="A140" s="86"/>
      <c r="B140" s="86"/>
      <c r="C140" s="86"/>
      <c r="D140" s="86"/>
      <c r="E140" s="86"/>
    </row>
    <row r="141" spans="1:5" x14ac:dyDescent="0.2">
      <c r="A141" s="86"/>
      <c r="B141" s="86"/>
      <c r="C141" s="86"/>
      <c r="D141" s="86"/>
      <c r="E141" s="86"/>
    </row>
    <row r="142" spans="1:5" x14ac:dyDescent="0.2">
      <c r="A142" s="86"/>
      <c r="B142" s="86"/>
      <c r="C142" s="86"/>
      <c r="D142" s="86"/>
      <c r="E142" s="86"/>
    </row>
    <row r="143" spans="1:5" x14ac:dyDescent="0.2">
      <c r="A143" s="86"/>
      <c r="B143" s="86"/>
      <c r="C143" s="86"/>
      <c r="D143" s="86"/>
      <c r="E143" s="86"/>
    </row>
    <row r="144" spans="1:5" x14ac:dyDescent="0.2">
      <c r="A144" s="86"/>
      <c r="B144" s="86"/>
      <c r="C144" s="86"/>
      <c r="D144" s="86"/>
      <c r="E144" s="86"/>
    </row>
    <row r="145" spans="1:5" x14ac:dyDescent="0.2">
      <c r="A145" s="86"/>
      <c r="B145" s="86"/>
      <c r="C145" s="86"/>
      <c r="D145" s="86"/>
      <c r="E145" s="86"/>
    </row>
    <row r="146" spans="1:5" x14ac:dyDescent="0.2">
      <c r="A146" s="86"/>
      <c r="B146" s="86"/>
      <c r="C146" s="86"/>
      <c r="D146" s="86"/>
      <c r="E146" s="86"/>
    </row>
    <row r="147" spans="1:5" x14ac:dyDescent="0.2">
      <c r="A147" s="86"/>
      <c r="B147" s="86"/>
      <c r="C147" s="86"/>
      <c r="D147" s="86"/>
      <c r="E147" s="86"/>
    </row>
    <row r="148" spans="1:5" x14ac:dyDescent="0.2">
      <c r="A148" s="86"/>
      <c r="B148" s="86"/>
      <c r="C148" s="86"/>
      <c r="D148" s="86"/>
      <c r="E148" s="86"/>
    </row>
    <row r="149" spans="1:5" x14ac:dyDescent="0.2">
      <c r="A149" s="86"/>
      <c r="B149" s="86"/>
      <c r="C149" s="86"/>
      <c r="D149" s="86"/>
      <c r="E149" s="86"/>
    </row>
    <row r="150" spans="1:5" x14ac:dyDescent="0.2">
      <c r="A150" s="86"/>
      <c r="B150" s="86"/>
      <c r="C150" s="86"/>
      <c r="D150" s="86"/>
      <c r="E150" s="86"/>
    </row>
    <row r="151" spans="1:5" x14ac:dyDescent="0.2">
      <c r="A151" s="86"/>
      <c r="B151" s="86"/>
      <c r="C151" s="86"/>
      <c r="D151" s="86"/>
      <c r="E151" s="86"/>
    </row>
    <row r="152" spans="1:5" x14ac:dyDescent="0.2">
      <c r="A152" s="86"/>
      <c r="B152" s="86"/>
      <c r="C152" s="86"/>
      <c r="D152" s="86"/>
      <c r="E152" s="86"/>
    </row>
    <row r="153" spans="1:5" x14ac:dyDescent="0.2">
      <c r="A153" s="86"/>
      <c r="B153" s="86"/>
      <c r="C153" s="86"/>
      <c r="D153" s="86"/>
      <c r="E153" s="86"/>
    </row>
    <row r="154" spans="1:5" x14ac:dyDescent="0.2">
      <c r="A154" s="86"/>
      <c r="B154" s="86"/>
      <c r="C154" s="86"/>
      <c r="D154" s="86"/>
      <c r="E154" s="86"/>
    </row>
    <row r="155" spans="1:5" x14ac:dyDescent="0.2">
      <c r="A155" s="86"/>
      <c r="B155" s="86"/>
      <c r="C155" s="86"/>
      <c r="D155" s="86"/>
      <c r="E155" s="86"/>
    </row>
    <row r="156" spans="1:5" x14ac:dyDescent="0.2">
      <c r="A156" s="86"/>
      <c r="B156" s="86"/>
      <c r="C156" s="86"/>
      <c r="D156" s="86"/>
      <c r="E156" s="86"/>
    </row>
    <row r="157" spans="1:5" x14ac:dyDescent="0.2">
      <c r="A157" s="86"/>
      <c r="B157" s="86"/>
      <c r="C157" s="86"/>
      <c r="D157" s="86"/>
      <c r="E157" s="86"/>
    </row>
    <row r="158" spans="1:5" x14ac:dyDescent="0.2">
      <c r="A158" s="86"/>
      <c r="B158" s="86"/>
      <c r="C158" s="86"/>
      <c r="D158" s="86"/>
      <c r="E158" s="86"/>
    </row>
    <row r="159" spans="1:5" x14ac:dyDescent="0.2">
      <c r="A159" s="86"/>
      <c r="B159" s="86"/>
      <c r="C159" s="86"/>
      <c r="D159" s="86"/>
      <c r="E159" s="86"/>
    </row>
    <row r="160" spans="1:5" x14ac:dyDescent="0.2">
      <c r="A160" s="86"/>
      <c r="B160" s="86"/>
      <c r="C160" s="86"/>
      <c r="D160" s="86"/>
      <c r="E160" s="86"/>
    </row>
    <row r="161" spans="1:5" x14ac:dyDescent="0.2">
      <c r="A161" s="86"/>
      <c r="B161" s="86"/>
      <c r="C161" s="86"/>
      <c r="D161" s="86"/>
      <c r="E161" s="86"/>
    </row>
    <row r="162" spans="1:5" x14ac:dyDescent="0.2">
      <c r="A162" s="86"/>
      <c r="B162" s="86"/>
      <c r="C162" s="86"/>
      <c r="D162" s="86"/>
      <c r="E162" s="86"/>
    </row>
    <row r="163" spans="1:5" x14ac:dyDescent="0.2">
      <c r="A163" s="86"/>
      <c r="B163" s="86"/>
      <c r="C163" s="86"/>
      <c r="D163" s="86"/>
      <c r="E163" s="86"/>
    </row>
    <row r="164" spans="1:5" x14ac:dyDescent="0.2">
      <c r="A164" s="86"/>
      <c r="B164" s="86"/>
      <c r="C164" s="86"/>
      <c r="D164" s="86"/>
      <c r="E164" s="86"/>
    </row>
    <row r="165" spans="1:5" x14ac:dyDescent="0.2">
      <c r="A165" s="86"/>
      <c r="B165" s="86"/>
      <c r="C165" s="86"/>
      <c r="D165" s="86"/>
      <c r="E165" s="86"/>
    </row>
    <row r="166" spans="1:5" x14ac:dyDescent="0.2">
      <c r="A166" s="86"/>
      <c r="B166" s="86"/>
      <c r="C166" s="86"/>
      <c r="D166" s="86"/>
      <c r="E166" s="86"/>
    </row>
    <row r="167" spans="1:5" x14ac:dyDescent="0.2">
      <c r="A167" s="86"/>
      <c r="B167" s="86"/>
      <c r="C167" s="86"/>
      <c r="D167" s="86"/>
      <c r="E167" s="86"/>
    </row>
    <row r="168" spans="1:5" x14ac:dyDescent="0.2">
      <c r="A168" s="86"/>
      <c r="B168" s="86"/>
      <c r="C168" s="86"/>
      <c r="D168" s="86"/>
      <c r="E168" s="86"/>
    </row>
    <row r="169" spans="1:5" x14ac:dyDescent="0.2">
      <c r="A169" s="86"/>
      <c r="B169" s="86"/>
      <c r="C169" s="86"/>
      <c r="D169" s="86"/>
      <c r="E169" s="86"/>
    </row>
    <row r="170" spans="1:5" x14ac:dyDescent="0.2">
      <c r="A170" s="86"/>
      <c r="B170" s="86"/>
      <c r="C170" s="86"/>
      <c r="D170" s="86"/>
      <c r="E170" s="86"/>
    </row>
    <row r="171" spans="1:5" x14ac:dyDescent="0.2">
      <c r="A171" s="86"/>
      <c r="B171" s="86"/>
      <c r="C171" s="86"/>
      <c r="D171" s="86"/>
      <c r="E171" s="86"/>
    </row>
    <row r="172" spans="1:5" x14ac:dyDescent="0.2">
      <c r="A172" s="86"/>
      <c r="B172" s="86"/>
      <c r="C172" s="86"/>
      <c r="D172" s="86"/>
      <c r="E172" s="86"/>
    </row>
    <row r="173" spans="1:5" x14ac:dyDescent="0.2">
      <c r="A173" s="86"/>
      <c r="B173" s="86"/>
      <c r="C173" s="86"/>
      <c r="D173" s="86"/>
      <c r="E173" s="86"/>
    </row>
    <row r="174" spans="1:5" x14ac:dyDescent="0.2">
      <c r="A174" s="86"/>
      <c r="B174" s="86"/>
      <c r="C174" s="86"/>
      <c r="D174" s="86"/>
      <c r="E174" s="86"/>
    </row>
    <row r="175" spans="1:5" x14ac:dyDescent="0.2">
      <c r="A175" s="86"/>
      <c r="B175" s="86"/>
      <c r="C175" s="86"/>
      <c r="D175" s="86"/>
      <c r="E175" s="86"/>
    </row>
    <row r="176" spans="1:5" x14ac:dyDescent="0.2">
      <c r="A176" s="86"/>
      <c r="B176" s="86"/>
      <c r="C176" s="86"/>
      <c r="D176" s="86"/>
      <c r="E176" s="86"/>
    </row>
    <row r="177" spans="1:5" x14ac:dyDescent="0.2">
      <c r="A177" s="86"/>
      <c r="B177" s="86"/>
      <c r="C177" s="86"/>
      <c r="D177" s="86"/>
      <c r="E177" s="86"/>
    </row>
    <row r="178" spans="1:5" x14ac:dyDescent="0.2">
      <c r="A178" s="86"/>
      <c r="B178" s="86"/>
      <c r="C178" s="86"/>
      <c r="D178" s="86"/>
      <c r="E178" s="86"/>
    </row>
    <row r="179" spans="1:5" x14ac:dyDescent="0.2">
      <c r="A179" s="86"/>
      <c r="B179" s="86"/>
      <c r="C179" s="86"/>
      <c r="D179" s="86"/>
      <c r="E179" s="86"/>
    </row>
    <row r="180" spans="1:5" x14ac:dyDescent="0.2">
      <c r="A180" s="86"/>
      <c r="B180" s="86"/>
      <c r="C180" s="86"/>
      <c r="D180" s="86"/>
      <c r="E180" s="86"/>
    </row>
    <row r="181" spans="1:5" x14ac:dyDescent="0.2">
      <c r="A181" s="86"/>
      <c r="B181" s="86"/>
      <c r="C181" s="86"/>
      <c r="D181" s="86"/>
      <c r="E181" s="86"/>
    </row>
    <row r="182" spans="1:5" x14ac:dyDescent="0.2">
      <c r="A182" s="86"/>
      <c r="B182" s="86"/>
      <c r="C182" s="86"/>
      <c r="D182" s="86"/>
      <c r="E182" s="86"/>
    </row>
    <row r="183" spans="1:5" x14ac:dyDescent="0.2">
      <c r="A183" s="86"/>
      <c r="B183" s="86"/>
      <c r="C183" s="86"/>
      <c r="D183" s="86"/>
      <c r="E183" s="86"/>
    </row>
    <row r="184" spans="1:5" x14ac:dyDescent="0.2">
      <c r="A184" s="86"/>
      <c r="B184" s="86"/>
      <c r="C184" s="86"/>
      <c r="D184" s="86"/>
      <c r="E184" s="86"/>
    </row>
    <row r="185" spans="1:5" x14ac:dyDescent="0.2">
      <c r="A185" s="86"/>
      <c r="B185" s="86"/>
      <c r="C185" s="86"/>
      <c r="D185" s="86"/>
      <c r="E185" s="86"/>
    </row>
    <row r="186" spans="1:5" x14ac:dyDescent="0.2">
      <c r="A186" s="86"/>
      <c r="B186" s="86"/>
      <c r="C186" s="86"/>
      <c r="D186" s="86"/>
      <c r="E186" s="86"/>
    </row>
    <row r="187" spans="1:5" x14ac:dyDescent="0.2">
      <c r="A187" s="86"/>
      <c r="B187" s="86"/>
      <c r="C187" s="86"/>
      <c r="D187" s="86"/>
      <c r="E187" s="86"/>
    </row>
    <row r="188" spans="1:5" x14ac:dyDescent="0.2">
      <c r="A188" s="86"/>
      <c r="B188" s="86"/>
      <c r="C188" s="86"/>
      <c r="D188" s="86"/>
      <c r="E188" s="86"/>
    </row>
    <row r="189" spans="1:5" x14ac:dyDescent="0.2">
      <c r="A189" s="86"/>
      <c r="B189" s="86"/>
      <c r="C189" s="86"/>
      <c r="D189" s="86"/>
      <c r="E189" s="86"/>
    </row>
    <row r="190" spans="1:5" x14ac:dyDescent="0.2">
      <c r="A190" s="86"/>
      <c r="B190" s="86"/>
      <c r="C190" s="86"/>
      <c r="D190" s="86"/>
      <c r="E190" s="86"/>
    </row>
    <row r="191" spans="1:5" x14ac:dyDescent="0.2">
      <c r="A191" s="86"/>
      <c r="B191" s="86"/>
      <c r="C191" s="86"/>
      <c r="D191" s="86"/>
      <c r="E191" s="86"/>
    </row>
    <row r="192" spans="1:5" x14ac:dyDescent="0.2">
      <c r="A192" s="86"/>
      <c r="B192" s="86"/>
      <c r="C192" s="86"/>
      <c r="D192" s="86"/>
      <c r="E192" s="86"/>
    </row>
    <row r="193" spans="1:5" x14ac:dyDescent="0.2">
      <c r="A193" s="86"/>
      <c r="B193" s="86"/>
      <c r="C193" s="86"/>
      <c r="D193" s="86"/>
      <c r="E193" s="86"/>
    </row>
    <row r="194" spans="1:5" x14ac:dyDescent="0.2">
      <c r="A194" s="86"/>
      <c r="B194" s="86"/>
      <c r="C194" s="86"/>
      <c r="D194" s="86"/>
      <c r="E194" s="86"/>
    </row>
    <row r="195" spans="1:5" x14ac:dyDescent="0.2">
      <c r="A195" s="86"/>
      <c r="B195" s="86"/>
      <c r="C195" s="86"/>
      <c r="D195" s="86"/>
      <c r="E195" s="86"/>
    </row>
    <row r="196" spans="1:5" x14ac:dyDescent="0.2">
      <c r="A196" s="86"/>
      <c r="B196" s="86"/>
      <c r="C196" s="86"/>
      <c r="D196" s="86"/>
      <c r="E196" s="86"/>
    </row>
    <row r="197" spans="1:5" x14ac:dyDescent="0.2">
      <c r="A197" s="86"/>
      <c r="B197" s="86"/>
      <c r="C197" s="86"/>
      <c r="D197" s="86"/>
      <c r="E197" s="86"/>
    </row>
    <row r="198" spans="1:5" x14ac:dyDescent="0.2">
      <c r="A198" s="86"/>
      <c r="B198" s="86"/>
      <c r="C198" s="86"/>
      <c r="D198" s="86"/>
      <c r="E198" s="86"/>
    </row>
    <row r="199" spans="1:5" x14ac:dyDescent="0.2">
      <c r="A199" s="86"/>
      <c r="B199" s="86"/>
      <c r="C199" s="86"/>
      <c r="D199" s="86"/>
      <c r="E199" s="86"/>
    </row>
    <row r="200" spans="1:5" x14ac:dyDescent="0.2">
      <c r="A200" s="86"/>
      <c r="B200" s="86"/>
      <c r="C200" s="86"/>
      <c r="D200" s="86"/>
      <c r="E200" s="86"/>
    </row>
    <row r="201" spans="1:5" x14ac:dyDescent="0.2">
      <c r="A201" s="86"/>
      <c r="B201" s="86"/>
      <c r="C201" s="86"/>
      <c r="D201" s="86"/>
      <c r="E201" s="86"/>
    </row>
    <row r="202" spans="1:5" x14ac:dyDescent="0.2">
      <c r="A202" s="86"/>
      <c r="B202" s="86"/>
      <c r="C202" s="86"/>
      <c r="D202" s="86"/>
      <c r="E202" s="86"/>
    </row>
    <row r="203" spans="1:5" x14ac:dyDescent="0.2">
      <c r="A203" s="86"/>
      <c r="B203" s="86"/>
      <c r="C203" s="86"/>
      <c r="D203" s="86"/>
      <c r="E203" s="86"/>
    </row>
    <row r="204" spans="1:5" x14ac:dyDescent="0.2">
      <c r="A204" s="86"/>
      <c r="B204" s="86"/>
      <c r="C204" s="86"/>
      <c r="D204" s="86"/>
      <c r="E204" s="86"/>
    </row>
    <row r="205" spans="1:5" x14ac:dyDescent="0.2">
      <c r="A205" s="86"/>
      <c r="B205" s="86"/>
      <c r="C205" s="86"/>
      <c r="D205" s="86"/>
      <c r="E205" s="86"/>
    </row>
    <row r="206" spans="1:5" x14ac:dyDescent="0.2">
      <c r="A206" s="86"/>
      <c r="B206" s="86"/>
      <c r="C206" s="86"/>
      <c r="D206" s="86"/>
      <c r="E206" s="86"/>
    </row>
    <row r="207" spans="1:5" x14ac:dyDescent="0.2">
      <c r="A207" s="86"/>
      <c r="B207" s="86"/>
      <c r="C207" s="86"/>
      <c r="D207" s="86"/>
      <c r="E207" s="86"/>
    </row>
    <row r="208" spans="1:5" x14ac:dyDescent="0.2">
      <c r="A208" s="86"/>
      <c r="B208" s="86"/>
      <c r="C208" s="86"/>
      <c r="D208" s="86"/>
      <c r="E208" s="86"/>
    </row>
    <row r="209" spans="1:5" x14ac:dyDescent="0.2">
      <c r="A209" s="86"/>
      <c r="B209" s="86"/>
      <c r="C209" s="86"/>
      <c r="D209" s="86"/>
      <c r="E209" s="86"/>
    </row>
    <row r="210" spans="1:5" x14ac:dyDescent="0.2">
      <c r="A210" s="86"/>
      <c r="B210" s="86"/>
      <c r="C210" s="86"/>
      <c r="D210" s="86"/>
      <c r="E210" s="86"/>
    </row>
    <row r="211" spans="1:5" x14ac:dyDescent="0.2">
      <c r="A211" s="86"/>
      <c r="B211" s="86"/>
      <c r="C211" s="86"/>
      <c r="D211" s="86"/>
      <c r="E211" s="86"/>
    </row>
    <row r="212" spans="1:5" x14ac:dyDescent="0.2">
      <c r="A212" s="86"/>
      <c r="B212" s="86"/>
      <c r="C212" s="86"/>
      <c r="D212" s="86"/>
      <c r="E212" s="86"/>
    </row>
    <row r="213" spans="1:5" x14ac:dyDescent="0.2">
      <c r="A213" s="86"/>
      <c r="B213" s="86"/>
      <c r="C213" s="86"/>
      <c r="D213" s="86"/>
      <c r="E213" s="86"/>
    </row>
    <row r="214" spans="1:5" x14ac:dyDescent="0.2">
      <c r="A214" s="86"/>
      <c r="B214" s="86"/>
      <c r="C214" s="86"/>
      <c r="D214" s="86"/>
      <c r="E214" s="86"/>
    </row>
    <row r="215" spans="1:5" x14ac:dyDescent="0.2">
      <c r="A215" s="86"/>
      <c r="B215" s="86"/>
      <c r="C215" s="86"/>
      <c r="D215" s="86"/>
      <c r="E215" s="86"/>
    </row>
    <row r="216" spans="1:5" x14ac:dyDescent="0.2">
      <c r="A216" s="86"/>
      <c r="B216" s="86"/>
      <c r="C216" s="86"/>
      <c r="D216" s="86"/>
      <c r="E216" s="86"/>
    </row>
    <row r="217" spans="1:5" x14ac:dyDescent="0.2">
      <c r="A217" s="86"/>
      <c r="B217" s="86"/>
      <c r="C217" s="86"/>
      <c r="D217" s="86"/>
      <c r="E217" s="86"/>
    </row>
    <row r="218" spans="1:5" x14ac:dyDescent="0.2">
      <c r="A218" s="86"/>
      <c r="B218" s="86"/>
      <c r="C218" s="86"/>
      <c r="D218" s="86"/>
      <c r="E218" s="86"/>
    </row>
    <row r="219" spans="1:5" x14ac:dyDescent="0.2">
      <c r="A219" s="86"/>
      <c r="B219" s="86"/>
      <c r="C219" s="86"/>
      <c r="D219" s="86"/>
      <c r="E219" s="86"/>
    </row>
    <row r="220" spans="1:5" x14ac:dyDescent="0.2">
      <c r="A220" s="86"/>
      <c r="B220" s="86"/>
      <c r="C220" s="86"/>
      <c r="D220" s="86"/>
      <c r="E220" s="86"/>
    </row>
    <row r="221" spans="1:5" x14ac:dyDescent="0.2">
      <c r="A221" s="86"/>
      <c r="B221" s="86"/>
      <c r="C221" s="86"/>
      <c r="D221" s="86"/>
      <c r="E221" s="86"/>
    </row>
  </sheetData>
  <sheetProtection algorithmName="SHA-512" hashValue="AFTGSogt7Md0Gzgkd7sNUClNgTq0GSETljxJY1Migw7QHL2JkYsqOgHUd9HT3pfsQf/wBD61f7m8TPFV6Elfag==" saltValue="G6W6w5Fo3IX45+tCyyRsXQ==" spinCount="100000" sheet="1" objects="1" scenarios="1"/>
  <mergeCells count="2">
    <mergeCell ref="B2:F2"/>
    <mergeCell ref="B3:E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2"/>
  <sheetViews>
    <sheetView workbookViewId="0">
      <selection activeCell="G6" sqref="G6"/>
    </sheetView>
  </sheetViews>
  <sheetFormatPr defaultColWidth="11.42578125" defaultRowHeight="12.75" x14ac:dyDescent="0.2"/>
  <cols>
    <col min="1" max="1" width="34.28515625" style="86" customWidth="1"/>
    <col min="2" max="2" width="34" style="86" customWidth="1"/>
    <col min="3" max="4" width="9.42578125" style="86" customWidth="1"/>
    <col min="5" max="5" width="11.85546875" style="86" bestFit="1" customWidth="1"/>
    <col min="6" max="6" width="16.85546875" style="86" customWidth="1"/>
    <col min="7" max="7" width="11.85546875" style="86" bestFit="1" customWidth="1"/>
    <col min="8" max="8" width="15" style="86" bestFit="1" customWidth="1"/>
    <col min="9" max="9" width="12.28515625" style="86" bestFit="1" customWidth="1"/>
    <col min="10" max="16384" width="11.42578125" style="86"/>
  </cols>
  <sheetData>
    <row r="2" spans="1:14" ht="15.75" x14ac:dyDescent="0.25">
      <c r="B2" s="243" t="s">
        <v>101</v>
      </c>
      <c r="C2" s="243"/>
      <c r="D2" s="243"/>
      <c r="E2" s="243"/>
      <c r="F2" s="243"/>
    </row>
    <row r="3" spans="1:14" ht="15.75" x14ac:dyDescent="0.25">
      <c r="B3" s="242" t="s">
        <v>197</v>
      </c>
      <c r="C3" s="242"/>
      <c r="D3" s="242"/>
      <c r="E3" s="244"/>
      <c r="F3" s="187"/>
      <c r="G3" s="140"/>
      <c r="H3" s="140"/>
      <c r="I3" s="140"/>
      <c r="J3" s="140"/>
      <c r="K3" s="140"/>
      <c r="L3" s="140"/>
      <c r="M3" s="140"/>
      <c r="N3" s="140"/>
    </row>
    <row r="4" spans="1:14" ht="15.75" x14ac:dyDescent="0.25">
      <c r="B4" s="244" t="s">
        <v>201</v>
      </c>
      <c r="C4" s="250"/>
      <c r="D4" s="251"/>
      <c r="E4" s="153" t="s">
        <v>203</v>
      </c>
      <c r="F4" s="136"/>
      <c r="G4" s="140"/>
      <c r="H4" s="140"/>
      <c r="I4" s="140"/>
      <c r="J4" s="140"/>
      <c r="K4" s="140"/>
      <c r="L4" s="140"/>
      <c r="M4" s="140"/>
      <c r="N4" s="140"/>
    </row>
    <row r="5" spans="1:14" ht="15.75" x14ac:dyDescent="0.25">
      <c r="B5" s="252" t="s">
        <v>210</v>
      </c>
      <c r="C5" s="253"/>
      <c r="D5" s="253"/>
      <c r="E5" s="253"/>
      <c r="F5" s="136" t="s">
        <v>99</v>
      </c>
      <c r="G5" s="136" t="s">
        <v>186</v>
      </c>
      <c r="H5" s="136" t="s">
        <v>145</v>
      </c>
      <c r="I5" s="140"/>
      <c r="J5" s="140"/>
      <c r="K5" s="140"/>
      <c r="L5" s="140"/>
      <c r="M5" s="140"/>
      <c r="N5" s="140"/>
    </row>
    <row r="6" spans="1:14" x14ac:dyDescent="0.2">
      <c r="F6" s="188">
        <f>F9+F30+F51+F72</f>
        <v>0</v>
      </c>
      <c r="G6" s="188">
        <f>G9+G30+G51+G72</f>
        <v>0</v>
      </c>
      <c r="H6" s="188">
        <f>MIN(F6:G6)</f>
        <v>0</v>
      </c>
      <c r="I6" s="140"/>
      <c r="J6" s="140"/>
      <c r="K6" s="140"/>
      <c r="L6" s="140"/>
      <c r="M6" s="140"/>
      <c r="N6" s="140"/>
    </row>
    <row r="7" spans="1:14" x14ac:dyDescent="0.2">
      <c r="F7" s="140"/>
      <c r="G7" s="140"/>
      <c r="H7" s="140"/>
      <c r="I7" s="140"/>
      <c r="J7" s="140"/>
      <c r="K7" s="140"/>
      <c r="L7" s="140"/>
      <c r="M7" s="140"/>
      <c r="N7" s="140"/>
    </row>
    <row r="8" spans="1:14" ht="15.75" customHeight="1" x14ac:dyDescent="0.2">
      <c r="A8" s="247" t="s">
        <v>198</v>
      </c>
      <c r="B8" s="248"/>
      <c r="C8" s="248"/>
      <c r="D8" s="248"/>
      <c r="E8" s="249"/>
      <c r="F8" s="136" t="s">
        <v>99</v>
      </c>
      <c r="G8" s="136" t="s">
        <v>186</v>
      </c>
      <c r="H8" s="136" t="s">
        <v>145</v>
      </c>
      <c r="I8" s="140"/>
      <c r="J8" s="156" t="s">
        <v>203</v>
      </c>
      <c r="K8" s="140"/>
      <c r="L8" s="140"/>
      <c r="M8" s="140"/>
      <c r="N8" s="140"/>
    </row>
    <row r="9" spans="1:14" x14ac:dyDescent="0.2">
      <c r="A9" s="94" t="s">
        <v>156</v>
      </c>
      <c r="B9" s="78" t="s">
        <v>97</v>
      </c>
      <c r="C9" s="79" t="s">
        <v>24</v>
      </c>
      <c r="D9" s="79" t="s">
        <v>25</v>
      </c>
      <c r="E9" s="80" t="s">
        <v>26</v>
      </c>
      <c r="F9" s="138">
        <f>SUM(E10:E27)</f>
        <v>0</v>
      </c>
      <c r="G9" s="138">
        <f>IF(E4="NO",40,60)*PARAMETRI!C22</f>
        <v>0</v>
      </c>
      <c r="H9" s="138">
        <f>MIN(F9:G9)</f>
        <v>0</v>
      </c>
      <c r="I9" s="140"/>
      <c r="J9" s="157" t="s">
        <v>202</v>
      </c>
      <c r="K9" s="140"/>
      <c r="L9" s="140"/>
      <c r="M9" s="140"/>
      <c r="N9" s="140"/>
    </row>
    <row r="10" spans="1:14" x14ac:dyDescent="0.2">
      <c r="A10" s="81" t="s">
        <v>198</v>
      </c>
      <c r="B10" s="81"/>
      <c r="C10" s="82"/>
      <c r="D10" s="83"/>
      <c r="E10" s="165">
        <v>0</v>
      </c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">
      <c r="A11" s="85" t="s">
        <v>198</v>
      </c>
      <c r="B11" s="85"/>
      <c r="C11" s="84"/>
      <c r="D11" s="84"/>
      <c r="E11" s="88">
        <v>0</v>
      </c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">
      <c r="A12" s="81" t="s">
        <v>198</v>
      </c>
      <c r="B12" s="81"/>
      <c r="C12" s="82"/>
      <c r="D12" s="83"/>
      <c r="E12" s="165">
        <v>0</v>
      </c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x14ac:dyDescent="0.2">
      <c r="A13" s="85" t="s">
        <v>198</v>
      </c>
      <c r="B13" s="85"/>
      <c r="C13" s="84"/>
      <c r="D13" s="84"/>
      <c r="E13" s="88">
        <v>0</v>
      </c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x14ac:dyDescent="0.2">
      <c r="A14" s="81" t="s">
        <v>198</v>
      </c>
      <c r="B14" s="81"/>
      <c r="C14" s="82"/>
      <c r="D14" s="83"/>
      <c r="E14" s="165">
        <v>0</v>
      </c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">
      <c r="A15" s="85" t="s">
        <v>198</v>
      </c>
      <c r="B15" s="85"/>
      <c r="C15" s="84"/>
      <c r="D15" s="84"/>
      <c r="E15" s="88">
        <v>0</v>
      </c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x14ac:dyDescent="0.2">
      <c r="A16" s="81" t="s">
        <v>198</v>
      </c>
      <c r="B16" s="81"/>
      <c r="C16" s="82"/>
      <c r="D16" s="83"/>
      <c r="E16" s="165">
        <v>0</v>
      </c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x14ac:dyDescent="0.2">
      <c r="A17" s="85" t="s">
        <v>198</v>
      </c>
      <c r="B17" s="85"/>
      <c r="C17" s="84"/>
      <c r="D17" s="84"/>
      <c r="E17" s="88">
        <v>0</v>
      </c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x14ac:dyDescent="0.2">
      <c r="A18" s="81" t="s">
        <v>198</v>
      </c>
      <c r="B18" s="81"/>
      <c r="C18" s="82"/>
      <c r="D18" s="83"/>
      <c r="E18" s="165">
        <v>0</v>
      </c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x14ac:dyDescent="0.2">
      <c r="A19" s="85" t="s">
        <v>198</v>
      </c>
      <c r="B19" s="85"/>
      <c r="C19" s="84"/>
      <c r="D19" s="84"/>
      <c r="E19" s="89">
        <v>0</v>
      </c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x14ac:dyDescent="0.2">
      <c r="A20" s="81" t="s">
        <v>198</v>
      </c>
      <c r="B20" s="81"/>
      <c r="C20" s="82"/>
      <c r="D20" s="83"/>
      <c r="E20" s="165">
        <v>0</v>
      </c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x14ac:dyDescent="0.2">
      <c r="A21" s="85" t="s">
        <v>198</v>
      </c>
      <c r="B21" s="85"/>
      <c r="C21" s="84"/>
      <c r="D21" s="84"/>
      <c r="E21" s="88">
        <v>0</v>
      </c>
      <c r="F21" s="140"/>
      <c r="G21" s="140"/>
      <c r="H21" s="140"/>
      <c r="I21" s="140"/>
      <c r="J21" s="140"/>
      <c r="K21" s="140"/>
      <c r="L21" s="140"/>
      <c r="M21" s="140"/>
      <c r="N21" s="140"/>
    </row>
    <row r="22" spans="1:14" x14ac:dyDescent="0.2">
      <c r="A22" s="81" t="s">
        <v>198</v>
      </c>
      <c r="B22" s="81"/>
      <c r="C22" s="82"/>
      <c r="D22" s="83"/>
      <c r="E22" s="165">
        <v>0</v>
      </c>
      <c r="F22" s="140"/>
      <c r="G22" s="140"/>
      <c r="H22" s="140"/>
      <c r="I22" s="140"/>
      <c r="J22" s="140"/>
      <c r="K22" s="140"/>
      <c r="L22" s="140"/>
      <c r="M22" s="140"/>
      <c r="N22" s="140"/>
    </row>
    <row r="23" spans="1:14" x14ac:dyDescent="0.2">
      <c r="A23" s="85" t="s">
        <v>198</v>
      </c>
      <c r="B23" s="85"/>
      <c r="C23" s="84"/>
      <c r="D23" s="84"/>
      <c r="E23" s="88">
        <v>0</v>
      </c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4" x14ac:dyDescent="0.2">
      <c r="A24" s="81" t="s">
        <v>198</v>
      </c>
      <c r="B24" s="81"/>
      <c r="C24" s="82"/>
      <c r="D24" s="83"/>
      <c r="E24" s="165">
        <v>0</v>
      </c>
      <c r="F24" s="140"/>
      <c r="G24" s="140"/>
      <c r="H24" s="140"/>
      <c r="I24" s="140"/>
      <c r="J24" s="140"/>
      <c r="K24" s="140"/>
      <c r="L24" s="140"/>
      <c r="M24" s="140"/>
      <c r="N24" s="140"/>
    </row>
    <row r="25" spans="1:14" x14ac:dyDescent="0.2">
      <c r="A25" s="85" t="s">
        <v>198</v>
      </c>
      <c r="B25" s="85"/>
      <c r="C25" s="84"/>
      <c r="D25" s="84"/>
      <c r="E25" s="88">
        <v>0</v>
      </c>
      <c r="F25" s="140"/>
      <c r="G25" s="140"/>
      <c r="H25" s="140"/>
      <c r="I25" s="140"/>
      <c r="J25" s="140"/>
      <c r="K25" s="140"/>
      <c r="L25" s="140"/>
      <c r="M25" s="140"/>
      <c r="N25" s="140"/>
    </row>
    <row r="26" spans="1:14" x14ac:dyDescent="0.2">
      <c r="A26" s="81" t="s">
        <v>198</v>
      </c>
      <c r="B26" s="81"/>
      <c r="C26" s="82"/>
      <c r="D26" s="83"/>
      <c r="E26" s="165">
        <v>0</v>
      </c>
      <c r="F26" s="140"/>
      <c r="G26" s="140"/>
      <c r="H26" s="140"/>
      <c r="I26" s="140"/>
      <c r="J26" s="140"/>
      <c r="K26" s="140"/>
      <c r="L26" s="140"/>
      <c r="M26" s="140"/>
      <c r="N26" s="140"/>
    </row>
    <row r="27" spans="1:14" x14ac:dyDescent="0.2">
      <c r="A27" s="85" t="s">
        <v>198</v>
      </c>
      <c r="B27" s="85"/>
      <c r="C27" s="84"/>
      <c r="D27" s="84"/>
      <c r="E27" s="88">
        <v>0</v>
      </c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x14ac:dyDescent="0.2"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x14ac:dyDescent="0.2">
      <c r="A29" s="247" t="s">
        <v>209</v>
      </c>
      <c r="B29" s="248"/>
      <c r="C29" s="248"/>
      <c r="D29" s="248"/>
      <c r="E29" s="249"/>
      <c r="F29" s="136" t="s">
        <v>99</v>
      </c>
      <c r="G29" s="136" t="s">
        <v>186</v>
      </c>
      <c r="H29" s="136" t="s">
        <v>145</v>
      </c>
      <c r="I29" s="140"/>
      <c r="J29" s="140"/>
      <c r="K29" s="140"/>
      <c r="L29" s="140"/>
      <c r="M29" s="140"/>
      <c r="N29" s="140"/>
    </row>
    <row r="30" spans="1:14" x14ac:dyDescent="0.2">
      <c r="A30" s="94" t="s">
        <v>156</v>
      </c>
      <c r="B30" s="78" t="s">
        <v>97</v>
      </c>
      <c r="C30" s="79" t="s">
        <v>24</v>
      </c>
      <c r="D30" s="79" t="s">
        <v>25</v>
      </c>
      <c r="E30" s="80" t="s">
        <v>26</v>
      </c>
      <c r="F30" s="138">
        <f>SUM(E31:E48)</f>
        <v>0</v>
      </c>
      <c r="G30" s="138">
        <f>MIN(SUMIF(A31:A48,"LINEA FISSA",E31:E48),950)+MIN(SUMIF(A31:A48,"MOBILE",E31:E48),180*SUM(MEZZI!C23:F23))</f>
        <v>0</v>
      </c>
      <c r="H30" s="138">
        <f>MIN(F30:G30)</f>
        <v>0</v>
      </c>
      <c r="I30" s="140"/>
      <c r="J30" s="140"/>
      <c r="K30" s="140"/>
      <c r="L30" s="140"/>
      <c r="M30" s="140"/>
      <c r="N30" s="140"/>
    </row>
    <row r="31" spans="1:14" x14ac:dyDescent="0.2">
      <c r="A31" s="81" t="s">
        <v>204</v>
      </c>
      <c r="B31" s="81"/>
      <c r="C31" s="82"/>
      <c r="D31" s="83"/>
      <c r="E31" s="165">
        <v>0</v>
      </c>
      <c r="F31" s="140"/>
      <c r="G31" s="140"/>
      <c r="H31" s="140"/>
      <c r="I31" s="155" t="s">
        <v>204</v>
      </c>
      <c r="J31" s="140"/>
      <c r="K31" s="140"/>
      <c r="L31" s="140"/>
      <c r="M31" s="140"/>
      <c r="N31" s="140"/>
    </row>
    <row r="32" spans="1:14" x14ac:dyDescent="0.2">
      <c r="A32" s="154" t="s">
        <v>205</v>
      </c>
      <c r="B32" s="85"/>
      <c r="C32" s="84"/>
      <c r="D32" s="84"/>
      <c r="E32" s="88">
        <v>0</v>
      </c>
      <c r="F32" s="140"/>
      <c r="G32" s="140"/>
      <c r="H32" s="140"/>
      <c r="I32" s="155" t="s">
        <v>205</v>
      </c>
      <c r="J32" s="140"/>
      <c r="K32" s="140"/>
      <c r="L32" s="140"/>
      <c r="M32" s="140"/>
      <c r="N32" s="140"/>
    </row>
    <row r="33" spans="1:14" x14ac:dyDescent="0.2">
      <c r="A33" s="81" t="s">
        <v>204</v>
      </c>
      <c r="B33" s="81"/>
      <c r="C33" s="82"/>
      <c r="D33" s="83"/>
      <c r="E33" s="165">
        <v>0</v>
      </c>
      <c r="F33" s="140"/>
      <c r="G33" s="140"/>
      <c r="H33" s="140"/>
      <c r="I33" s="140"/>
      <c r="J33" s="140"/>
      <c r="K33" s="140"/>
      <c r="L33" s="140"/>
      <c r="M33" s="140"/>
      <c r="N33" s="140"/>
    </row>
    <row r="34" spans="1:14" x14ac:dyDescent="0.2">
      <c r="A34" s="154" t="s">
        <v>205</v>
      </c>
      <c r="B34" s="85"/>
      <c r="C34" s="84"/>
      <c r="D34" s="84"/>
      <c r="E34" s="88">
        <v>0</v>
      </c>
      <c r="F34" s="140"/>
      <c r="G34" s="140"/>
      <c r="H34" s="140"/>
      <c r="I34" s="140"/>
      <c r="J34" s="140"/>
      <c r="K34" s="140"/>
      <c r="L34" s="140"/>
      <c r="M34" s="140"/>
      <c r="N34" s="140"/>
    </row>
    <row r="35" spans="1:14" x14ac:dyDescent="0.2">
      <c r="A35" s="81" t="s">
        <v>204</v>
      </c>
      <c r="B35" s="81"/>
      <c r="C35" s="82"/>
      <c r="D35" s="83"/>
      <c r="E35" s="165">
        <v>0</v>
      </c>
      <c r="F35" s="140"/>
      <c r="G35" s="140"/>
      <c r="H35" s="140"/>
      <c r="I35" s="140"/>
      <c r="J35" s="140"/>
      <c r="K35" s="140"/>
      <c r="L35" s="140"/>
      <c r="M35" s="140"/>
      <c r="N35" s="140"/>
    </row>
    <row r="36" spans="1:14" x14ac:dyDescent="0.2">
      <c r="A36" s="154" t="s">
        <v>205</v>
      </c>
      <c r="B36" s="85"/>
      <c r="C36" s="84"/>
      <c r="D36" s="84"/>
      <c r="E36" s="88">
        <v>0</v>
      </c>
      <c r="F36" s="140"/>
      <c r="G36" s="140"/>
      <c r="H36" s="140"/>
      <c r="I36" s="140"/>
      <c r="J36" s="140"/>
      <c r="K36" s="140"/>
      <c r="L36" s="140"/>
      <c r="M36" s="140"/>
      <c r="N36" s="140"/>
    </row>
    <row r="37" spans="1:14" x14ac:dyDescent="0.2">
      <c r="A37" s="81" t="s">
        <v>205</v>
      </c>
      <c r="B37" s="81"/>
      <c r="C37" s="82"/>
      <c r="D37" s="83"/>
      <c r="E37" s="165">
        <v>0</v>
      </c>
      <c r="F37" s="140"/>
      <c r="G37" s="140"/>
      <c r="H37" s="140"/>
      <c r="I37" s="140"/>
      <c r="J37" s="140"/>
      <c r="K37" s="140"/>
      <c r="L37" s="140"/>
      <c r="M37" s="140"/>
      <c r="N37" s="140"/>
    </row>
    <row r="38" spans="1:14" x14ac:dyDescent="0.2">
      <c r="A38" s="154" t="s">
        <v>204</v>
      </c>
      <c r="B38" s="85"/>
      <c r="C38" s="84"/>
      <c r="D38" s="84"/>
      <c r="E38" s="88">
        <v>0</v>
      </c>
      <c r="F38" s="140"/>
      <c r="G38" s="140"/>
      <c r="H38" s="140"/>
      <c r="I38" s="140"/>
      <c r="J38" s="140"/>
      <c r="K38" s="140"/>
      <c r="L38" s="140"/>
      <c r="M38" s="140"/>
      <c r="N38" s="140"/>
    </row>
    <row r="39" spans="1:14" x14ac:dyDescent="0.2">
      <c r="A39" s="81"/>
      <c r="B39" s="81"/>
      <c r="C39" s="82"/>
      <c r="D39" s="83"/>
      <c r="E39" s="165">
        <v>0</v>
      </c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14" x14ac:dyDescent="0.2">
      <c r="A40" s="154"/>
      <c r="B40" s="85"/>
      <c r="C40" s="84"/>
      <c r="D40" s="84"/>
      <c r="E40" s="89">
        <v>0</v>
      </c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4" x14ac:dyDescent="0.2">
      <c r="A41" s="81"/>
      <c r="B41" s="81"/>
      <c r="C41" s="82"/>
      <c r="D41" s="83"/>
      <c r="E41" s="165">
        <v>0</v>
      </c>
      <c r="F41" s="140"/>
      <c r="G41" s="140"/>
      <c r="H41" s="140"/>
      <c r="I41" s="140"/>
      <c r="J41" s="140"/>
      <c r="K41" s="140"/>
      <c r="L41" s="140"/>
      <c r="M41" s="140"/>
      <c r="N41" s="140"/>
    </row>
    <row r="42" spans="1:14" x14ac:dyDescent="0.2">
      <c r="A42" s="154"/>
      <c r="B42" s="85"/>
      <c r="C42" s="84"/>
      <c r="D42" s="84"/>
      <c r="E42" s="88">
        <v>0</v>
      </c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 x14ac:dyDescent="0.2">
      <c r="A43" s="81"/>
      <c r="B43" s="81"/>
      <c r="C43" s="82"/>
      <c r="D43" s="83"/>
      <c r="E43" s="165">
        <v>0</v>
      </c>
      <c r="F43" s="140"/>
      <c r="G43" s="140"/>
      <c r="H43" s="140"/>
      <c r="I43" s="140"/>
      <c r="J43" s="140"/>
      <c r="K43" s="140"/>
      <c r="L43" s="140"/>
      <c r="M43" s="140"/>
      <c r="N43" s="140"/>
    </row>
    <row r="44" spans="1:14" x14ac:dyDescent="0.2">
      <c r="A44" s="154"/>
      <c r="B44" s="85"/>
      <c r="C44" s="84"/>
      <c r="D44" s="84"/>
      <c r="E44" s="88">
        <v>0</v>
      </c>
      <c r="F44" s="140"/>
      <c r="G44" s="140"/>
      <c r="H44" s="140"/>
      <c r="I44" s="140"/>
      <c r="J44" s="140"/>
      <c r="K44" s="140"/>
      <c r="L44" s="140"/>
      <c r="M44" s="140"/>
      <c r="N44" s="140"/>
    </row>
    <row r="45" spans="1:14" x14ac:dyDescent="0.2">
      <c r="A45" s="81"/>
      <c r="B45" s="81"/>
      <c r="C45" s="82"/>
      <c r="D45" s="83"/>
      <c r="E45" s="165">
        <v>0</v>
      </c>
      <c r="F45" s="140"/>
      <c r="G45" s="140"/>
      <c r="H45" s="140"/>
      <c r="I45" s="140"/>
      <c r="J45" s="140"/>
      <c r="K45" s="140"/>
      <c r="L45" s="140"/>
      <c r="M45" s="140"/>
      <c r="N45" s="140"/>
    </row>
    <row r="46" spans="1:14" x14ac:dyDescent="0.2">
      <c r="A46" s="154"/>
      <c r="B46" s="85"/>
      <c r="C46" s="84"/>
      <c r="D46" s="84"/>
      <c r="E46" s="88">
        <v>0</v>
      </c>
      <c r="F46" s="140"/>
      <c r="G46" s="140"/>
      <c r="H46" s="140"/>
      <c r="I46" s="140"/>
      <c r="J46" s="140"/>
      <c r="K46" s="140"/>
      <c r="L46" s="140"/>
      <c r="M46" s="140"/>
      <c r="N46" s="140"/>
    </row>
    <row r="47" spans="1:14" x14ac:dyDescent="0.2">
      <c r="A47" s="81"/>
      <c r="B47" s="81"/>
      <c r="C47" s="82"/>
      <c r="D47" s="83"/>
      <c r="E47" s="165">
        <v>0</v>
      </c>
      <c r="F47" s="140"/>
      <c r="G47" s="140"/>
      <c r="H47" s="140"/>
      <c r="I47" s="140"/>
      <c r="J47" s="140"/>
      <c r="K47" s="140"/>
      <c r="L47" s="140"/>
      <c r="M47" s="140"/>
      <c r="N47" s="140"/>
    </row>
    <row r="48" spans="1:14" x14ac:dyDescent="0.2">
      <c r="A48" s="154"/>
      <c r="B48" s="85"/>
      <c r="C48" s="84"/>
      <c r="D48" s="84"/>
      <c r="E48" s="88">
        <v>0</v>
      </c>
      <c r="F48" s="140"/>
      <c r="G48" s="140"/>
      <c r="H48" s="140"/>
      <c r="I48" s="140"/>
      <c r="J48" s="140"/>
      <c r="K48" s="140"/>
      <c r="L48" s="140"/>
      <c r="M48" s="140"/>
      <c r="N48" s="140"/>
    </row>
    <row r="49" spans="1:14" x14ac:dyDescent="0.2"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4" x14ac:dyDescent="0.2">
      <c r="A50" s="247" t="s">
        <v>199</v>
      </c>
      <c r="B50" s="248"/>
      <c r="C50" s="248"/>
      <c r="D50" s="248"/>
      <c r="E50" s="249"/>
      <c r="F50" s="136" t="s">
        <v>99</v>
      </c>
      <c r="G50" s="136" t="s">
        <v>186</v>
      </c>
      <c r="H50" s="136" t="s">
        <v>145</v>
      </c>
      <c r="I50" s="140"/>
      <c r="J50" s="140"/>
      <c r="K50" s="140"/>
      <c r="L50" s="140"/>
      <c r="M50" s="140"/>
      <c r="N50" s="140"/>
    </row>
    <row r="51" spans="1:14" x14ac:dyDescent="0.2">
      <c r="A51" s="94" t="s">
        <v>156</v>
      </c>
      <c r="B51" s="78" t="s">
        <v>97</v>
      </c>
      <c r="C51" s="79" t="s">
        <v>24</v>
      </c>
      <c r="D51" s="79" t="s">
        <v>25</v>
      </c>
      <c r="E51" s="80" t="s">
        <v>26</v>
      </c>
      <c r="F51" s="138">
        <f>SUM(E52:E69)</f>
        <v>0</v>
      </c>
      <c r="G51" s="138">
        <f>400*SUM(MEZZI!C23:F23)</f>
        <v>0</v>
      </c>
      <c r="H51" s="138">
        <f>MIN(F51:G51)</f>
        <v>0</v>
      </c>
      <c r="I51" s="140"/>
      <c r="J51" s="140"/>
      <c r="K51" s="140"/>
      <c r="L51" s="140"/>
      <c r="M51" s="140"/>
      <c r="N51" s="140"/>
    </row>
    <row r="52" spans="1:14" x14ac:dyDescent="0.2">
      <c r="A52" s="81" t="s">
        <v>199</v>
      </c>
      <c r="B52" s="81"/>
      <c r="C52" s="82"/>
      <c r="D52" s="83"/>
      <c r="E52" s="166">
        <v>0</v>
      </c>
      <c r="F52" s="140"/>
      <c r="G52" s="140"/>
      <c r="H52" s="140"/>
      <c r="I52" s="140"/>
      <c r="J52" s="140"/>
      <c r="K52" s="140"/>
      <c r="L52" s="140"/>
      <c r="M52" s="140"/>
      <c r="N52" s="140"/>
    </row>
    <row r="53" spans="1:14" x14ac:dyDescent="0.2">
      <c r="A53" s="98" t="s">
        <v>199</v>
      </c>
      <c r="B53" s="85"/>
      <c r="C53" s="84"/>
      <c r="D53" s="84"/>
      <c r="E53" s="167">
        <v>0</v>
      </c>
      <c r="F53" s="140"/>
      <c r="G53" s="140"/>
      <c r="H53" s="140"/>
      <c r="I53" s="140"/>
      <c r="J53" s="140"/>
      <c r="K53" s="140"/>
      <c r="L53" s="140"/>
      <c r="M53" s="140"/>
      <c r="N53" s="140"/>
    </row>
    <row r="54" spans="1:14" x14ac:dyDescent="0.2">
      <c r="A54" s="81" t="s">
        <v>199</v>
      </c>
      <c r="B54" s="81"/>
      <c r="C54" s="82"/>
      <c r="D54" s="83"/>
      <c r="E54" s="166">
        <v>0</v>
      </c>
      <c r="F54" s="140"/>
      <c r="G54" s="140"/>
      <c r="H54" s="140"/>
      <c r="I54" s="140"/>
      <c r="J54" s="140"/>
      <c r="K54" s="140"/>
      <c r="L54" s="140"/>
      <c r="M54" s="140"/>
      <c r="N54" s="140"/>
    </row>
    <row r="55" spans="1:14" x14ac:dyDescent="0.2">
      <c r="A55" s="98" t="s">
        <v>199</v>
      </c>
      <c r="B55" s="85"/>
      <c r="C55" s="84"/>
      <c r="D55" s="84"/>
      <c r="E55" s="167">
        <v>0</v>
      </c>
      <c r="F55" s="140"/>
      <c r="G55" s="140"/>
      <c r="H55" s="140"/>
      <c r="I55" s="140"/>
      <c r="J55" s="140"/>
      <c r="K55" s="140"/>
      <c r="L55" s="140"/>
      <c r="M55" s="140"/>
      <c r="N55" s="140"/>
    </row>
    <row r="56" spans="1:14" x14ac:dyDescent="0.2">
      <c r="A56" s="81" t="s">
        <v>199</v>
      </c>
      <c r="B56" s="81"/>
      <c r="C56" s="82"/>
      <c r="D56" s="83"/>
      <c r="E56" s="166">
        <v>0</v>
      </c>
      <c r="F56" s="140"/>
      <c r="G56" s="140"/>
      <c r="H56" s="140"/>
      <c r="I56" s="140"/>
      <c r="J56" s="140"/>
      <c r="K56" s="140"/>
      <c r="L56" s="140"/>
      <c r="M56" s="140"/>
      <c r="N56" s="140"/>
    </row>
    <row r="57" spans="1:14" x14ac:dyDescent="0.2">
      <c r="A57" s="98" t="s">
        <v>199</v>
      </c>
      <c r="B57" s="85"/>
      <c r="C57" s="84"/>
      <c r="D57" s="84"/>
      <c r="E57" s="167">
        <v>0</v>
      </c>
      <c r="F57" s="140"/>
      <c r="G57" s="140"/>
      <c r="H57" s="140"/>
      <c r="I57" s="140"/>
      <c r="J57" s="140"/>
      <c r="K57" s="140"/>
      <c r="L57" s="140"/>
      <c r="M57" s="140"/>
      <c r="N57" s="140"/>
    </row>
    <row r="58" spans="1:14" x14ac:dyDescent="0.2">
      <c r="A58" s="81" t="s">
        <v>199</v>
      </c>
      <c r="B58" s="81"/>
      <c r="C58" s="82"/>
      <c r="D58" s="83"/>
      <c r="E58" s="166">
        <v>0</v>
      </c>
      <c r="F58" s="140"/>
      <c r="G58" s="140"/>
      <c r="H58" s="140"/>
      <c r="I58" s="140"/>
      <c r="J58" s="140"/>
      <c r="K58" s="140"/>
      <c r="L58" s="140"/>
      <c r="M58" s="140"/>
      <c r="N58" s="140"/>
    </row>
    <row r="59" spans="1:14" x14ac:dyDescent="0.2">
      <c r="A59" s="98" t="s">
        <v>199</v>
      </c>
      <c r="B59" s="85"/>
      <c r="C59" s="84"/>
      <c r="D59" s="84"/>
      <c r="E59" s="167">
        <v>0</v>
      </c>
      <c r="F59" s="140"/>
      <c r="G59" s="140"/>
      <c r="H59" s="140"/>
      <c r="I59" s="140"/>
      <c r="J59" s="140"/>
      <c r="K59" s="140"/>
      <c r="L59" s="140"/>
      <c r="M59" s="140"/>
      <c r="N59" s="140"/>
    </row>
    <row r="60" spans="1:14" x14ac:dyDescent="0.2">
      <c r="A60" s="81" t="s">
        <v>199</v>
      </c>
      <c r="B60" s="81"/>
      <c r="C60" s="82"/>
      <c r="D60" s="83"/>
      <c r="E60" s="166">
        <v>0</v>
      </c>
      <c r="F60" s="140"/>
      <c r="G60" s="140"/>
      <c r="H60" s="140"/>
      <c r="I60" s="140"/>
      <c r="J60" s="140"/>
      <c r="K60" s="140"/>
      <c r="L60" s="140"/>
      <c r="M60" s="140"/>
      <c r="N60" s="140"/>
    </row>
    <row r="61" spans="1:14" x14ac:dyDescent="0.2">
      <c r="A61" s="98" t="s">
        <v>199</v>
      </c>
      <c r="B61" s="85"/>
      <c r="C61" s="84"/>
      <c r="D61" s="84"/>
      <c r="E61" s="168">
        <v>0</v>
      </c>
      <c r="F61" s="140"/>
      <c r="G61" s="140"/>
      <c r="H61" s="140"/>
      <c r="I61" s="140"/>
      <c r="J61" s="140"/>
      <c r="K61" s="140"/>
      <c r="L61" s="140"/>
      <c r="M61" s="140"/>
      <c r="N61" s="140"/>
    </row>
    <row r="62" spans="1:14" x14ac:dyDescent="0.2">
      <c r="A62" s="81" t="s">
        <v>199</v>
      </c>
      <c r="B62" s="81"/>
      <c r="C62" s="82"/>
      <c r="D62" s="83"/>
      <c r="E62" s="166">
        <v>0</v>
      </c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14" x14ac:dyDescent="0.2">
      <c r="A63" s="98" t="s">
        <v>199</v>
      </c>
      <c r="B63" s="85"/>
      <c r="C63" s="84"/>
      <c r="D63" s="84"/>
      <c r="E63" s="167">
        <v>0</v>
      </c>
      <c r="F63" s="140"/>
      <c r="G63" s="140"/>
      <c r="H63" s="140"/>
      <c r="I63" s="140"/>
      <c r="J63" s="140"/>
      <c r="K63" s="140"/>
      <c r="L63" s="140"/>
      <c r="M63" s="140"/>
      <c r="N63" s="140"/>
    </row>
    <row r="64" spans="1:14" x14ac:dyDescent="0.2">
      <c r="A64" s="81" t="s">
        <v>199</v>
      </c>
      <c r="B64" s="81"/>
      <c r="C64" s="82"/>
      <c r="D64" s="83"/>
      <c r="E64" s="166">
        <v>0</v>
      </c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4" x14ac:dyDescent="0.2">
      <c r="A65" s="98" t="s">
        <v>199</v>
      </c>
      <c r="B65" s="85"/>
      <c r="C65" s="84"/>
      <c r="D65" s="84"/>
      <c r="E65" s="167">
        <v>0</v>
      </c>
      <c r="F65" s="140"/>
      <c r="G65" s="140"/>
      <c r="H65" s="140"/>
      <c r="I65" s="140"/>
      <c r="J65" s="140"/>
      <c r="K65" s="140"/>
      <c r="L65" s="140"/>
      <c r="M65" s="140"/>
      <c r="N65" s="140"/>
    </row>
    <row r="66" spans="1:14" x14ac:dyDescent="0.2">
      <c r="A66" s="81" t="s">
        <v>199</v>
      </c>
      <c r="B66" s="81"/>
      <c r="C66" s="82"/>
      <c r="D66" s="83"/>
      <c r="E66" s="166">
        <v>0</v>
      </c>
      <c r="F66" s="140"/>
      <c r="G66" s="140"/>
      <c r="H66" s="140"/>
      <c r="I66" s="140"/>
      <c r="J66" s="140"/>
      <c r="K66" s="140"/>
      <c r="L66" s="140"/>
      <c r="M66" s="140"/>
      <c r="N66" s="140"/>
    </row>
    <row r="67" spans="1:14" x14ac:dyDescent="0.2">
      <c r="A67" s="98" t="s">
        <v>199</v>
      </c>
      <c r="B67" s="85"/>
      <c r="C67" s="84"/>
      <c r="D67" s="84"/>
      <c r="E67" s="167">
        <v>0</v>
      </c>
      <c r="F67" s="140"/>
      <c r="G67" s="140"/>
      <c r="H67" s="140"/>
      <c r="I67" s="140"/>
      <c r="J67" s="140"/>
      <c r="K67" s="140"/>
      <c r="L67" s="140"/>
      <c r="M67" s="140"/>
      <c r="N67" s="140"/>
    </row>
    <row r="68" spans="1:14" x14ac:dyDescent="0.2">
      <c r="A68" s="81" t="s">
        <v>199</v>
      </c>
      <c r="B68" s="81"/>
      <c r="C68" s="82"/>
      <c r="D68" s="83"/>
      <c r="E68" s="166">
        <v>0</v>
      </c>
      <c r="F68" s="140"/>
      <c r="G68" s="140"/>
      <c r="H68" s="140"/>
      <c r="I68" s="140"/>
      <c r="J68" s="140"/>
      <c r="K68" s="140"/>
      <c r="L68" s="140"/>
      <c r="M68" s="140"/>
      <c r="N68" s="140"/>
    </row>
    <row r="69" spans="1:14" x14ac:dyDescent="0.2">
      <c r="A69" s="98" t="s">
        <v>199</v>
      </c>
      <c r="B69" s="85"/>
      <c r="C69" s="84"/>
      <c r="D69" s="84"/>
      <c r="E69" s="167">
        <v>0</v>
      </c>
      <c r="F69" s="140"/>
      <c r="G69" s="140"/>
      <c r="H69" s="140"/>
      <c r="I69" s="140"/>
      <c r="J69" s="140"/>
      <c r="K69" s="140"/>
      <c r="L69" s="140"/>
      <c r="M69" s="140"/>
      <c r="N69" s="140"/>
    </row>
    <row r="70" spans="1:14" x14ac:dyDescent="0.2">
      <c r="F70" s="140"/>
      <c r="G70" s="140"/>
      <c r="H70" s="140"/>
      <c r="I70" s="140"/>
      <c r="J70" s="140"/>
      <c r="K70" s="140"/>
      <c r="L70" s="140"/>
      <c r="M70" s="140"/>
      <c r="N70" s="140"/>
    </row>
    <row r="71" spans="1:14" x14ac:dyDescent="0.2">
      <c r="A71" s="247" t="s">
        <v>200</v>
      </c>
      <c r="B71" s="248"/>
      <c r="C71" s="248"/>
      <c r="D71" s="248"/>
      <c r="E71" s="249"/>
      <c r="F71" s="136" t="s">
        <v>99</v>
      </c>
      <c r="G71" s="136" t="s">
        <v>186</v>
      </c>
      <c r="H71" s="136" t="s">
        <v>145</v>
      </c>
      <c r="I71" s="140"/>
      <c r="J71" s="140"/>
      <c r="K71" s="140"/>
      <c r="L71" s="140"/>
      <c r="M71" s="140"/>
      <c r="N71" s="140"/>
    </row>
    <row r="72" spans="1:14" x14ac:dyDescent="0.2">
      <c r="A72" s="94" t="s">
        <v>156</v>
      </c>
      <c r="B72" s="78" t="s">
        <v>97</v>
      </c>
      <c r="C72" s="79" t="s">
        <v>24</v>
      </c>
      <c r="D72" s="79" t="s">
        <v>25</v>
      </c>
      <c r="E72" s="80" t="s">
        <v>26</v>
      </c>
      <c r="F72" s="138">
        <f>SUM(E73:E90)</f>
        <v>0</v>
      </c>
      <c r="G72" s="138">
        <f>500*SUM(MEZZI!C23:F23)</f>
        <v>0</v>
      </c>
      <c r="H72" s="138">
        <f>MIN(F72:G72)</f>
        <v>0</v>
      </c>
      <c r="I72" s="140"/>
      <c r="J72" s="140"/>
      <c r="K72" s="140"/>
      <c r="L72" s="140"/>
      <c r="M72" s="140"/>
      <c r="N72" s="140"/>
    </row>
    <row r="73" spans="1:14" x14ac:dyDescent="0.2">
      <c r="A73" s="81" t="s">
        <v>200</v>
      </c>
      <c r="B73" s="81"/>
      <c r="C73" s="82"/>
      <c r="D73" s="83"/>
      <c r="E73" s="166">
        <v>0</v>
      </c>
      <c r="F73" s="140"/>
      <c r="G73" s="140"/>
      <c r="H73" s="140"/>
      <c r="I73" s="140"/>
      <c r="J73" s="140"/>
      <c r="K73" s="140"/>
      <c r="L73" s="140"/>
      <c r="M73" s="140"/>
      <c r="N73" s="140"/>
    </row>
    <row r="74" spans="1:14" x14ac:dyDescent="0.2">
      <c r="A74" s="98" t="s">
        <v>200</v>
      </c>
      <c r="B74" s="85"/>
      <c r="C74" s="84"/>
      <c r="D74" s="84"/>
      <c r="E74" s="167">
        <v>0</v>
      </c>
      <c r="F74" s="140"/>
      <c r="G74" s="140"/>
      <c r="H74" s="140"/>
      <c r="I74" s="140"/>
      <c r="J74" s="140"/>
      <c r="K74" s="140"/>
      <c r="L74" s="140"/>
      <c r="M74" s="140"/>
      <c r="N74" s="140"/>
    </row>
    <row r="75" spans="1:14" x14ac:dyDescent="0.2">
      <c r="A75" s="81" t="s">
        <v>200</v>
      </c>
      <c r="B75" s="81"/>
      <c r="C75" s="82"/>
      <c r="D75" s="83"/>
      <c r="E75" s="166">
        <v>0</v>
      </c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x14ac:dyDescent="0.2">
      <c r="A76" s="98" t="s">
        <v>200</v>
      </c>
      <c r="B76" s="85"/>
      <c r="C76" s="84"/>
      <c r="D76" s="84"/>
      <c r="E76" s="167">
        <v>0</v>
      </c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 x14ac:dyDescent="0.2">
      <c r="A77" s="81" t="s">
        <v>200</v>
      </c>
      <c r="B77" s="81"/>
      <c r="C77" s="82"/>
      <c r="D77" s="83"/>
      <c r="E77" s="166">
        <v>0</v>
      </c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 x14ac:dyDescent="0.2">
      <c r="A78" s="98" t="s">
        <v>200</v>
      </c>
      <c r="B78" s="85"/>
      <c r="C78" s="84"/>
      <c r="D78" s="84"/>
      <c r="E78" s="167">
        <v>0</v>
      </c>
      <c r="F78" s="140"/>
      <c r="G78" s="140"/>
      <c r="H78" s="140"/>
      <c r="I78" s="140"/>
      <c r="J78" s="140"/>
      <c r="K78" s="140"/>
      <c r="L78" s="140"/>
      <c r="M78" s="140"/>
      <c r="N78" s="140"/>
    </row>
    <row r="79" spans="1:14" x14ac:dyDescent="0.2">
      <c r="A79" s="81" t="s">
        <v>200</v>
      </c>
      <c r="B79" s="81"/>
      <c r="C79" s="82"/>
      <c r="D79" s="83"/>
      <c r="E79" s="166">
        <v>0</v>
      </c>
      <c r="F79" s="140"/>
      <c r="G79" s="140"/>
      <c r="H79" s="140"/>
      <c r="I79" s="140"/>
      <c r="J79" s="140"/>
      <c r="K79" s="140"/>
      <c r="L79" s="140"/>
      <c r="M79" s="140"/>
      <c r="N79" s="140"/>
    </row>
    <row r="80" spans="1:14" x14ac:dyDescent="0.2">
      <c r="A80" s="98" t="s">
        <v>200</v>
      </c>
      <c r="B80" s="85"/>
      <c r="C80" s="84"/>
      <c r="D80" s="84"/>
      <c r="E80" s="167">
        <v>0</v>
      </c>
      <c r="F80" s="140"/>
      <c r="G80" s="140"/>
      <c r="H80" s="140"/>
      <c r="I80" s="140"/>
      <c r="J80" s="140"/>
      <c r="K80" s="140"/>
      <c r="L80" s="140"/>
      <c r="M80" s="140"/>
      <c r="N80" s="140"/>
    </row>
    <row r="81" spans="1:14" x14ac:dyDescent="0.2">
      <c r="A81" s="81" t="s">
        <v>200</v>
      </c>
      <c r="B81" s="81"/>
      <c r="C81" s="82"/>
      <c r="D81" s="83"/>
      <c r="E81" s="166">
        <v>0</v>
      </c>
      <c r="F81" s="140"/>
      <c r="G81" s="140"/>
      <c r="H81" s="140"/>
      <c r="I81" s="140"/>
      <c r="J81" s="140"/>
      <c r="K81" s="140"/>
      <c r="L81" s="140"/>
      <c r="M81" s="140"/>
      <c r="N81" s="140"/>
    </row>
    <row r="82" spans="1:14" x14ac:dyDescent="0.2">
      <c r="A82" s="98" t="s">
        <v>200</v>
      </c>
      <c r="B82" s="85"/>
      <c r="C82" s="84"/>
      <c r="D82" s="84"/>
      <c r="E82" s="168">
        <v>0</v>
      </c>
      <c r="F82" s="140"/>
      <c r="G82" s="140"/>
      <c r="H82" s="140"/>
      <c r="I82" s="140"/>
      <c r="J82" s="140"/>
      <c r="K82" s="140"/>
      <c r="L82" s="140"/>
      <c r="M82" s="140"/>
      <c r="N82" s="140"/>
    </row>
    <row r="83" spans="1:14" x14ac:dyDescent="0.2">
      <c r="A83" s="81" t="s">
        <v>200</v>
      </c>
      <c r="B83" s="81"/>
      <c r="C83" s="82"/>
      <c r="D83" s="83"/>
      <c r="E83" s="166">
        <v>0</v>
      </c>
      <c r="F83" s="140"/>
      <c r="G83" s="140"/>
      <c r="H83" s="140"/>
      <c r="I83" s="140"/>
      <c r="J83" s="140"/>
      <c r="K83" s="140"/>
      <c r="L83" s="140"/>
      <c r="M83" s="140"/>
      <c r="N83" s="140"/>
    </row>
    <row r="84" spans="1:14" x14ac:dyDescent="0.2">
      <c r="A84" s="98" t="s">
        <v>200</v>
      </c>
      <c r="B84" s="85"/>
      <c r="C84" s="84"/>
      <c r="D84" s="84"/>
      <c r="E84" s="167">
        <v>0</v>
      </c>
      <c r="F84" s="140"/>
      <c r="G84" s="140"/>
      <c r="H84" s="140"/>
      <c r="I84" s="140"/>
      <c r="J84" s="140"/>
      <c r="K84" s="140"/>
      <c r="L84" s="140"/>
      <c r="M84" s="140"/>
      <c r="N84" s="140"/>
    </row>
    <row r="85" spans="1:14" x14ac:dyDescent="0.2">
      <c r="A85" s="81" t="s">
        <v>200</v>
      </c>
      <c r="B85" s="81"/>
      <c r="C85" s="82"/>
      <c r="D85" s="83"/>
      <c r="E85" s="166">
        <v>0</v>
      </c>
      <c r="F85" s="140"/>
      <c r="G85" s="140"/>
      <c r="H85" s="140"/>
      <c r="I85" s="140"/>
      <c r="J85" s="140"/>
      <c r="K85" s="140"/>
      <c r="L85" s="140"/>
      <c r="M85" s="140"/>
      <c r="N85" s="140"/>
    </row>
    <row r="86" spans="1:14" x14ac:dyDescent="0.2">
      <c r="A86" s="98" t="s">
        <v>200</v>
      </c>
      <c r="B86" s="85"/>
      <c r="C86" s="84"/>
      <c r="D86" s="84"/>
      <c r="E86" s="167">
        <v>0</v>
      </c>
      <c r="F86" s="140"/>
      <c r="G86" s="140"/>
      <c r="H86" s="140"/>
      <c r="I86" s="140"/>
      <c r="J86" s="140"/>
      <c r="K86" s="140"/>
      <c r="L86" s="140"/>
      <c r="M86" s="140"/>
      <c r="N86" s="140"/>
    </row>
    <row r="87" spans="1:14" x14ac:dyDescent="0.2">
      <c r="A87" s="81" t="s">
        <v>200</v>
      </c>
      <c r="B87" s="81"/>
      <c r="C87" s="82"/>
      <c r="D87" s="83"/>
      <c r="E87" s="166">
        <v>0</v>
      </c>
      <c r="F87" s="140"/>
      <c r="G87" s="140"/>
      <c r="H87" s="140"/>
      <c r="I87" s="140"/>
      <c r="J87" s="140"/>
      <c r="K87" s="140"/>
      <c r="L87" s="140"/>
      <c r="M87" s="140"/>
      <c r="N87" s="140"/>
    </row>
    <row r="88" spans="1:14" x14ac:dyDescent="0.2">
      <c r="A88" s="98" t="s">
        <v>200</v>
      </c>
      <c r="B88" s="85"/>
      <c r="C88" s="84"/>
      <c r="D88" s="84"/>
      <c r="E88" s="167">
        <v>0</v>
      </c>
      <c r="F88" s="140"/>
      <c r="G88" s="140"/>
      <c r="H88" s="140"/>
      <c r="I88" s="140"/>
      <c r="J88" s="140"/>
      <c r="K88" s="140"/>
      <c r="L88" s="140"/>
      <c r="M88" s="140"/>
      <c r="N88" s="140"/>
    </row>
    <row r="89" spans="1:14" x14ac:dyDescent="0.2">
      <c r="A89" s="81" t="s">
        <v>200</v>
      </c>
      <c r="B89" s="81"/>
      <c r="C89" s="82"/>
      <c r="D89" s="83"/>
      <c r="E89" s="166">
        <v>0</v>
      </c>
      <c r="F89" s="140"/>
      <c r="G89" s="140"/>
      <c r="H89" s="140"/>
      <c r="I89" s="140"/>
      <c r="J89" s="140"/>
      <c r="K89" s="140"/>
      <c r="L89" s="140"/>
      <c r="M89" s="140"/>
      <c r="N89" s="140"/>
    </row>
    <row r="90" spans="1:14" x14ac:dyDescent="0.2">
      <c r="A90" s="98" t="s">
        <v>200</v>
      </c>
      <c r="B90" s="85"/>
      <c r="C90" s="84"/>
      <c r="D90" s="84"/>
      <c r="E90" s="167">
        <v>0</v>
      </c>
      <c r="F90" s="140"/>
      <c r="G90" s="140"/>
      <c r="H90" s="140"/>
      <c r="I90" s="140"/>
      <c r="J90" s="140"/>
      <c r="K90" s="140"/>
      <c r="L90" s="140"/>
      <c r="M90" s="140"/>
      <c r="N90" s="140"/>
    </row>
    <row r="91" spans="1:14" x14ac:dyDescent="0.2">
      <c r="F91" s="140"/>
      <c r="G91" s="140"/>
      <c r="H91" s="140"/>
      <c r="I91" s="140"/>
      <c r="J91" s="140"/>
      <c r="K91" s="140"/>
      <c r="L91" s="140"/>
      <c r="M91" s="140"/>
      <c r="N91" s="140"/>
    </row>
    <row r="92" spans="1:14" x14ac:dyDescent="0.2">
      <c r="F92" s="140"/>
      <c r="G92" s="140"/>
      <c r="H92" s="140"/>
      <c r="I92" s="140"/>
      <c r="J92" s="140"/>
      <c r="K92" s="140"/>
      <c r="L92" s="140"/>
      <c r="M92" s="140"/>
      <c r="N92" s="140"/>
    </row>
    <row r="93" spans="1:14" x14ac:dyDescent="0.2">
      <c r="F93" s="140"/>
      <c r="G93" s="140"/>
      <c r="H93" s="140"/>
      <c r="I93" s="140"/>
      <c r="J93" s="140"/>
      <c r="K93" s="140"/>
      <c r="L93" s="140"/>
      <c r="M93" s="140"/>
      <c r="N93" s="140"/>
    </row>
    <row r="94" spans="1:14" x14ac:dyDescent="0.2">
      <c r="F94" s="140"/>
      <c r="G94" s="140"/>
      <c r="H94" s="140"/>
      <c r="I94" s="140"/>
      <c r="J94" s="140"/>
      <c r="K94" s="140"/>
      <c r="L94" s="140"/>
      <c r="M94" s="140"/>
      <c r="N94" s="140"/>
    </row>
    <row r="95" spans="1:14" x14ac:dyDescent="0.2">
      <c r="F95" s="140"/>
      <c r="G95" s="140"/>
      <c r="H95" s="140"/>
      <c r="I95" s="140"/>
      <c r="J95" s="140"/>
      <c r="K95" s="140"/>
      <c r="L95" s="140"/>
      <c r="M95" s="140"/>
      <c r="N95" s="140"/>
    </row>
    <row r="96" spans="1:14" x14ac:dyDescent="0.2">
      <c r="F96" s="140"/>
      <c r="G96" s="140"/>
      <c r="H96" s="140"/>
      <c r="I96" s="140"/>
      <c r="J96" s="140"/>
      <c r="K96" s="140"/>
      <c r="L96" s="140"/>
      <c r="M96" s="140"/>
      <c r="N96" s="140"/>
    </row>
    <row r="97" spans="6:14" x14ac:dyDescent="0.2">
      <c r="F97" s="140"/>
      <c r="G97" s="140"/>
      <c r="H97" s="140"/>
      <c r="I97" s="140"/>
      <c r="J97" s="140"/>
      <c r="K97" s="140"/>
      <c r="L97" s="140"/>
      <c r="M97" s="140"/>
      <c r="N97" s="140"/>
    </row>
    <row r="98" spans="6:14" x14ac:dyDescent="0.2">
      <c r="F98" s="140"/>
      <c r="G98" s="140"/>
      <c r="H98" s="140"/>
      <c r="I98" s="140"/>
      <c r="J98" s="140"/>
      <c r="K98" s="140"/>
      <c r="L98" s="140"/>
      <c r="M98" s="140"/>
      <c r="N98" s="140"/>
    </row>
    <row r="99" spans="6:14" x14ac:dyDescent="0.2">
      <c r="F99" s="140"/>
      <c r="G99" s="140"/>
      <c r="H99" s="140"/>
      <c r="I99" s="140"/>
      <c r="J99" s="140"/>
      <c r="K99" s="140"/>
      <c r="L99" s="140"/>
      <c r="M99" s="140"/>
      <c r="N99" s="140"/>
    </row>
    <row r="100" spans="6:14" x14ac:dyDescent="0.2"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spans="6:14" x14ac:dyDescent="0.2"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spans="6:14" x14ac:dyDescent="0.2"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spans="6:14" x14ac:dyDescent="0.2"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spans="6:14" x14ac:dyDescent="0.2"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spans="6:14" x14ac:dyDescent="0.2"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spans="6:14" x14ac:dyDescent="0.2"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spans="6:14" x14ac:dyDescent="0.2"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spans="6:14" x14ac:dyDescent="0.2"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spans="6:14" x14ac:dyDescent="0.2"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spans="6:14" x14ac:dyDescent="0.2"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spans="6:14" x14ac:dyDescent="0.2"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spans="6:14" x14ac:dyDescent="0.2"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6:14" x14ac:dyDescent="0.2"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6:14" x14ac:dyDescent="0.2"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6:14" x14ac:dyDescent="0.2"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6:14" x14ac:dyDescent="0.2"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6:14" x14ac:dyDescent="0.2"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6:14" x14ac:dyDescent="0.2"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6:14" x14ac:dyDescent="0.2"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6:14" x14ac:dyDescent="0.2"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6:14" x14ac:dyDescent="0.2"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6:14" x14ac:dyDescent="0.2"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6:14" x14ac:dyDescent="0.2"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6:14" x14ac:dyDescent="0.2"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6:14" x14ac:dyDescent="0.2"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6:14" x14ac:dyDescent="0.2"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6:14" x14ac:dyDescent="0.2"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6:14" x14ac:dyDescent="0.2"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6:14" x14ac:dyDescent="0.2"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6:14" x14ac:dyDescent="0.2"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6:14" x14ac:dyDescent="0.2"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6:14" x14ac:dyDescent="0.2"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6:14" x14ac:dyDescent="0.2"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6:14" x14ac:dyDescent="0.2"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6:14" x14ac:dyDescent="0.2"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6:14" x14ac:dyDescent="0.2"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6:14" x14ac:dyDescent="0.2"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6:14" x14ac:dyDescent="0.2"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6:14" x14ac:dyDescent="0.2"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6:14" x14ac:dyDescent="0.2"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6:14" x14ac:dyDescent="0.2"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6:14" x14ac:dyDescent="0.2"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6:14" x14ac:dyDescent="0.2"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6:14" x14ac:dyDescent="0.2"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6:14" x14ac:dyDescent="0.2"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6:14" x14ac:dyDescent="0.2"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6:14" x14ac:dyDescent="0.2"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6:14" x14ac:dyDescent="0.2"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6:14" x14ac:dyDescent="0.2"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6:14" x14ac:dyDescent="0.2"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6:14" x14ac:dyDescent="0.2"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6:14" x14ac:dyDescent="0.2"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6:14" x14ac:dyDescent="0.2"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6:14" x14ac:dyDescent="0.2"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6:14" x14ac:dyDescent="0.2"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6:14" x14ac:dyDescent="0.2"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6:14" x14ac:dyDescent="0.2"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6:14" x14ac:dyDescent="0.2"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6:14" x14ac:dyDescent="0.2"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6:14" x14ac:dyDescent="0.2"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6:14" x14ac:dyDescent="0.2"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6:14" x14ac:dyDescent="0.2"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6:14" x14ac:dyDescent="0.2"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6:14" x14ac:dyDescent="0.2"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6:14" x14ac:dyDescent="0.2"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6:14" x14ac:dyDescent="0.2">
      <c r="F166" s="140"/>
      <c r="G166" s="140"/>
      <c r="H166" s="140"/>
      <c r="I166" s="140"/>
      <c r="J166" s="140"/>
      <c r="K166" s="140"/>
      <c r="L166" s="140"/>
      <c r="M166" s="140"/>
      <c r="N166" s="140"/>
    </row>
    <row r="167" spans="6:14" x14ac:dyDescent="0.2">
      <c r="F167" s="140"/>
      <c r="G167" s="140"/>
      <c r="H167" s="140"/>
      <c r="I167" s="140"/>
      <c r="J167" s="140"/>
      <c r="K167" s="140"/>
      <c r="L167" s="140"/>
      <c r="M167" s="140"/>
      <c r="N167" s="140"/>
    </row>
    <row r="168" spans="6:14" x14ac:dyDescent="0.2">
      <c r="F168" s="140"/>
      <c r="G168" s="140"/>
      <c r="H168" s="140"/>
      <c r="I168" s="140"/>
      <c r="J168" s="140"/>
      <c r="K168" s="140"/>
      <c r="L168" s="140"/>
      <c r="M168" s="140"/>
      <c r="N168" s="140"/>
    </row>
    <row r="169" spans="6:14" x14ac:dyDescent="0.2">
      <c r="F169" s="140"/>
      <c r="G169" s="140"/>
      <c r="H169" s="140"/>
      <c r="I169" s="140"/>
      <c r="J169" s="140"/>
      <c r="K169" s="140"/>
      <c r="L169" s="140"/>
      <c r="M169" s="140"/>
      <c r="N169" s="140"/>
    </row>
    <row r="170" spans="6:14" x14ac:dyDescent="0.2">
      <c r="F170" s="140"/>
      <c r="G170" s="140"/>
      <c r="H170" s="140"/>
      <c r="I170" s="140"/>
      <c r="J170" s="140"/>
      <c r="K170" s="140"/>
      <c r="L170" s="140"/>
      <c r="M170" s="140"/>
      <c r="N170" s="140"/>
    </row>
    <row r="171" spans="6:14" x14ac:dyDescent="0.2">
      <c r="F171" s="140"/>
      <c r="G171" s="140"/>
      <c r="H171" s="140"/>
      <c r="I171" s="140"/>
      <c r="J171" s="140"/>
      <c r="K171" s="140"/>
      <c r="L171" s="140"/>
      <c r="M171" s="140"/>
      <c r="N171" s="140"/>
    </row>
    <row r="172" spans="6:14" x14ac:dyDescent="0.2">
      <c r="F172" s="140"/>
      <c r="G172" s="140"/>
      <c r="H172" s="140"/>
      <c r="I172" s="140"/>
      <c r="J172" s="140"/>
      <c r="K172" s="140"/>
      <c r="L172" s="140"/>
      <c r="M172" s="140"/>
      <c r="N172" s="140"/>
    </row>
    <row r="173" spans="6:14" x14ac:dyDescent="0.2">
      <c r="F173" s="140"/>
      <c r="G173" s="140"/>
      <c r="H173" s="140"/>
      <c r="I173" s="140"/>
      <c r="J173" s="140"/>
      <c r="K173" s="140"/>
      <c r="L173" s="140"/>
      <c r="M173" s="140"/>
      <c r="N173" s="140"/>
    </row>
    <row r="174" spans="6:14" x14ac:dyDescent="0.2">
      <c r="F174" s="140"/>
      <c r="G174" s="140"/>
      <c r="H174" s="140"/>
      <c r="I174" s="140"/>
      <c r="J174" s="140"/>
      <c r="K174" s="140"/>
      <c r="L174" s="140"/>
      <c r="M174" s="140"/>
      <c r="N174" s="140"/>
    </row>
    <row r="175" spans="6:14" x14ac:dyDescent="0.2">
      <c r="F175" s="140"/>
      <c r="G175" s="140"/>
      <c r="H175" s="140"/>
      <c r="I175" s="140"/>
      <c r="J175" s="140"/>
      <c r="K175" s="140"/>
      <c r="L175" s="140"/>
      <c r="M175" s="140"/>
      <c r="N175" s="140"/>
    </row>
    <row r="176" spans="6:14" x14ac:dyDescent="0.2">
      <c r="F176" s="140"/>
      <c r="G176" s="140"/>
      <c r="H176" s="140"/>
      <c r="I176" s="140"/>
      <c r="J176" s="140"/>
      <c r="K176" s="140"/>
      <c r="L176" s="140"/>
      <c r="M176" s="140"/>
      <c r="N176" s="140"/>
    </row>
    <row r="177" spans="6:14" x14ac:dyDescent="0.2">
      <c r="F177" s="140"/>
      <c r="G177" s="140"/>
      <c r="H177" s="140"/>
      <c r="I177" s="140"/>
      <c r="J177" s="140"/>
      <c r="K177" s="140"/>
      <c r="L177" s="140"/>
      <c r="M177" s="140"/>
      <c r="N177" s="140"/>
    </row>
    <row r="178" spans="6:14" x14ac:dyDescent="0.2">
      <c r="F178" s="140"/>
      <c r="G178" s="140"/>
      <c r="H178" s="140"/>
      <c r="I178" s="140"/>
      <c r="J178" s="140"/>
      <c r="K178" s="140"/>
      <c r="L178" s="140"/>
      <c r="M178" s="140"/>
      <c r="N178" s="140"/>
    </row>
    <row r="179" spans="6:14" x14ac:dyDescent="0.2">
      <c r="F179" s="140"/>
      <c r="G179" s="140"/>
      <c r="H179" s="140"/>
      <c r="I179" s="140"/>
      <c r="J179" s="140"/>
      <c r="K179" s="140"/>
      <c r="L179" s="140"/>
      <c r="M179" s="140"/>
      <c r="N179" s="140"/>
    </row>
    <row r="180" spans="6:14" x14ac:dyDescent="0.2">
      <c r="F180" s="140"/>
      <c r="G180" s="140"/>
      <c r="H180" s="140"/>
      <c r="I180" s="140"/>
      <c r="J180" s="140"/>
      <c r="K180" s="140"/>
      <c r="L180" s="140"/>
      <c r="M180" s="140"/>
      <c r="N180" s="140"/>
    </row>
    <row r="181" spans="6:14" x14ac:dyDescent="0.2">
      <c r="F181" s="140"/>
      <c r="G181" s="140"/>
      <c r="H181" s="140"/>
      <c r="I181" s="140"/>
      <c r="J181" s="140"/>
      <c r="K181" s="140"/>
      <c r="L181" s="140"/>
      <c r="M181" s="140"/>
      <c r="N181" s="140"/>
    </row>
    <row r="182" spans="6:14" x14ac:dyDescent="0.2">
      <c r="F182" s="140"/>
      <c r="G182" s="140"/>
      <c r="H182" s="140"/>
      <c r="I182" s="140"/>
      <c r="J182" s="140"/>
      <c r="K182" s="140"/>
      <c r="L182" s="140"/>
      <c r="M182" s="140"/>
      <c r="N182" s="140"/>
    </row>
    <row r="183" spans="6:14" x14ac:dyDescent="0.2">
      <c r="F183" s="140"/>
      <c r="G183" s="140"/>
      <c r="H183" s="140"/>
      <c r="I183" s="140"/>
      <c r="J183" s="140"/>
      <c r="K183" s="140"/>
      <c r="L183" s="140"/>
      <c r="M183" s="140"/>
      <c r="N183" s="140"/>
    </row>
    <row r="184" spans="6:14" x14ac:dyDescent="0.2">
      <c r="F184" s="140"/>
      <c r="G184" s="140"/>
      <c r="H184" s="140"/>
      <c r="I184" s="140"/>
      <c r="J184" s="140"/>
      <c r="K184" s="140"/>
      <c r="L184" s="140"/>
      <c r="M184" s="140"/>
      <c r="N184" s="140"/>
    </row>
    <row r="185" spans="6:14" x14ac:dyDescent="0.2">
      <c r="F185" s="140"/>
      <c r="G185" s="140"/>
      <c r="H185" s="140"/>
      <c r="I185" s="140"/>
      <c r="J185" s="140"/>
      <c r="K185" s="140"/>
      <c r="L185" s="140"/>
      <c r="M185" s="140"/>
      <c r="N185" s="140"/>
    </row>
    <row r="186" spans="6:14" x14ac:dyDescent="0.2">
      <c r="F186" s="140"/>
      <c r="G186" s="140"/>
      <c r="H186" s="140"/>
      <c r="I186" s="140"/>
      <c r="J186" s="140"/>
      <c r="K186" s="140"/>
      <c r="L186" s="140"/>
      <c r="M186" s="140"/>
      <c r="N186" s="140"/>
    </row>
    <row r="187" spans="6:14" x14ac:dyDescent="0.2">
      <c r="F187" s="140"/>
      <c r="G187" s="140"/>
      <c r="H187" s="140"/>
      <c r="I187" s="140"/>
      <c r="J187" s="140"/>
      <c r="K187" s="140"/>
      <c r="L187" s="140"/>
      <c r="M187" s="140"/>
      <c r="N187" s="140"/>
    </row>
    <row r="188" spans="6:14" x14ac:dyDescent="0.2">
      <c r="F188" s="140"/>
      <c r="G188" s="140"/>
      <c r="H188" s="140"/>
      <c r="I188" s="140"/>
      <c r="J188" s="140"/>
      <c r="K188" s="140"/>
      <c r="L188" s="140"/>
      <c r="M188" s="140"/>
      <c r="N188" s="140"/>
    </row>
    <row r="189" spans="6:14" x14ac:dyDescent="0.2">
      <c r="F189" s="140"/>
      <c r="G189" s="140"/>
      <c r="H189" s="140"/>
      <c r="I189" s="140"/>
      <c r="J189" s="140"/>
      <c r="K189" s="140"/>
      <c r="L189" s="140"/>
      <c r="M189" s="140"/>
      <c r="N189" s="140"/>
    </row>
    <row r="190" spans="6:14" x14ac:dyDescent="0.2">
      <c r="F190" s="140"/>
      <c r="G190" s="140"/>
      <c r="H190" s="140"/>
      <c r="I190" s="140"/>
      <c r="J190" s="140"/>
      <c r="K190" s="140"/>
      <c r="L190" s="140"/>
      <c r="M190" s="140"/>
      <c r="N190" s="140"/>
    </row>
    <row r="191" spans="6:14" x14ac:dyDescent="0.2">
      <c r="F191" s="140"/>
      <c r="G191" s="140"/>
      <c r="H191" s="140"/>
      <c r="I191" s="140"/>
      <c r="J191" s="140"/>
      <c r="K191" s="140"/>
      <c r="L191" s="140"/>
      <c r="M191" s="140"/>
      <c r="N191" s="140"/>
    </row>
    <row r="192" spans="6:14" x14ac:dyDescent="0.2">
      <c r="F192" s="140"/>
      <c r="G192" s="140"/>
      <c r="H192" s="140"/>
      <c r="I192" s="140"/>
      <c r="J192" s="140"/>
      <c r="K192" s="140"/>
      <c r="L192" s="140"/>
      <c r="M192" s="140"/>
      <c r="N192" s="140"/>
    </row>
    <row r="193" spans="6:14" x14ac:dyDescent="0.2">
      <c r="F193" s="140"/>
      <c r="G193" s="140"/>
      <c r="H193" s="140"/>
      <c r="I193" s="140"/>
      <c r="J193" s="140"/>
      <c r="K193" s="140"/>
      <c r="L193" s="140"/>
      <c r="M193" s="140"/>
      <c r="N193" s="140"/>
    </row>
    <row r="194" spans="6:14" x14ac:dyDescent="0.2">
      <c r="F194" s="140"/>
      <c r="G194" s="140"/>
      <c r="H194" s="140"/>
      <c r="I194" s="140"/>
      <c r="J194" s="140"/>
      <c r="K194" s="140"/>
      <c r="L194" s="140"/>
      <c r="M194" s="140"/>
      <c r="N194" s="140"/>
    </row>
    <row r="195" spans="6:14" x14ac:dyDescent="0.2">
      <c r="F195" s="140"/>
      <c r="G195" s="140"/>
      <c r="H195" s="140"/>
      <c r="I195" s="140"/>
      <c r="J195" s="140"/>
      <c r="K195" s="140"/>
      <c r="L195" s="140"/>
      <c r="M195" s="140"/>
      <c r="N195" s="140"/>
    </row>
    <row r="196" spans="6:14" x14ac:dyDescent="0.2">
      <c r="F196" s="140"/>
      <c r="G196" s="140"/>
      <c r="H196" s="140"/>
      <c r="I196" s="140"/>
      <c r="J196" s="140"/>
      <c r="K196" s="140"/>
      <c r="L196" s="140"/>
      <c r="M196" s="140"/>
      <c r="N196" s="140"/>
    </row>
    <row r="197" spans="6:14" x14ac:dyDescent="0.2">
      <c r="F197" s="140"/>
      <c r="G197" s="140"/>
      <c r="H197" s="140"/>
      <c r="I197" s="140"/>
      <c r="J197" s="140"/>
      <c r="K197" s="140"/>
      <c r="L197" s="140"/>
      <c r="M197" s="140"/>
      <c r="N197" s="140"/>
    </row>
    <row r="198" spans="6:14" x14ac:dyDescent="0.2">
      <c r="F198" s="140"/>
      <c r="G198" s="140"/>
      <c r="H198" s="140"/>
      <c r="I198" s="140"/>
      <c r="J198" s="140"/>
      <c r="K198" s="140"/>
      <c r="L198" s="140"/>
      <c r="M198" s="140"/>
      <c r="N198" s="140"/>
    </row>
    <row r="199" spans="6:14" x14ac:dyDescent="0.2">
      <c r="F199" s="140"/>
      <c r="G199" s="140"/>
      <c r="H199" s="140"/>
      <c r="I199" s="140"/>
      <c r="J199" s="140"/>
      <c r="K199" s="140"/>
      <c r="L199" s="140"/>
      <c r="M199" s="140"/>
      <c r="N199" s="140"/>
    </row>
    <row r="200" spans="6:14" x14ac:dyDescent="0.2">
      <c r="F200" s="140"/>
      <c r="G200" s="140"/>
      <c r="H200" s="140"/>
      <c r="I200" s="140"/>
      <c r="J200" s="140"/>
      <c r="K200" s="140"/>
      <c r="L200" s="140"/>
      <c r="M200" s="140"/>
      <c r="N200" s="140"/>
    </row>
    <row r="201" spans="6:14" x14ac:dyDescent="0.2">
      <c r="F201" s="140"/>
      <c r="G201" s="140"/>
      <c r="H201" s="140"/>
      <c r="I201" s="140"/>
      <c r="J201" s="140"/>
      <c r="K201" s="140"/>
      <c r="L201" s="140"/>
      <c r="M201" s="140"/>
      <c r="N201" s="140"/>
    </row>
    <row r="202" spans="6:14" x14ac:dyDescent="0.2">
      <c r="F202" s="140"/>
      <c r="G202" s="140"/>
      <c r="H202" s="140"/>
      <c r="I202" s="140"/>
      <c r="J202" s="140"/>
      <c r="K202" s="140"/>
      <c r="L202" s="140"/>
      <c r="M202" s="140"/>
      <c r="N202" s="140"/>
    </row>
    <row r="203" spans="6:14" x14ac:dyDescent="0.2">
      <c r="F203" s="140"/>
      <c r="G203" s="140"/>
      <c r="H203" s="140"/>
      <c r="I203" s="140"/>
      <c r="J203" s="140"/>
      <c r="K203" s="140"/>
      <c r="L203" s="140"/>
      <c r="M203" s="140"/>
      <c r="N203" s="140"/>
    </row>
    <row r="204" spans="6:14" x14ac:dyDescent="0.2">
      <c r="F204" s="140"/>
      <c r="G204" s="140"/>
      <c r="H204" s="140"/>
      <c r="I204" s="140"/>
      <c r="J204" s="140"/>
      <c r="K204" s="140"/>
      <c r="L204" s="140"/>
      <c r="M204" s="140"/>
      <c r="N204" s="140"/>
    </row>
    <row r="205" spans="6:14" x14ac:dyDescent="0.2">
      <c r="F205" s="140"/>
      <c r="G205" s="140"/>
      <c r="H205" s="140"/>
      <c r="I205" s="140"/>
      <c r="J205" s="140"/>
      <c r="K205" s="140"/>
      <c r="L205" s="140"/>
      <c r="M205" s="140"/>
      <c r="N205" s="140"/>
    </row>
    <row r="206" spans="6:14" x14ac:dyDescent="0.2">
      <c r="F206" s="140"/>
      <c r="G206" s="140"/>
      <c r="H206" s="140"/>
      <c r="I206" s="140"/>
      <c r="J206" s="140"/>
      <c r="K206" s="140"/>
      <c r="L206" s="140"/>
      <c r="M206" s="140"/>
      <c r="N206" s="140"/>
    </row>
    <row r="207" spans="6:14" x14ac:dyDescent="0.2">
      <c r="F207" s="140"/>
      <c r="G207" s="140"/>
      <c r="H207" s="140"/>
      <c r="I207" s="140"/>
      <c r="J207" s="140"/>
      <c r="K207" s="140"/>
      <c r="L207" s="140"/>
      <c r="M207" s="140"/>
      <c r="N207" s="140"/>
    </row>
    <row r="208" spans="6:14" x14ac:dyDescent="0.2">
      <c r="F208" s="140"/>
      <c r="G208" s="140"/>
      <c r="H208" s="140"/>
      <c r="I208" s="140"/>
      <c r="J208" s="140"/>
      <c r="K208" s="140"/>
      <c r="L208" s="140"/>
      <c r="M208" s="140"/>
      <c r="N208" s="140"/>
    </row>
    <row r="209" spans="6:14" x14ac:dyDescent="0.2">
      <c r="F209" s="140"/>
      <c r="G209" s="140"/>
      <c r="H209" s="140"/>
      <c r="I209" s="140"/>
      <c r="J209" s="140"/>
      <c r="K209" s="140"/>
      <c r="L209" s="140"/>
      <c r="M209" s="140"/>
      <c r="N209" s="140"/>
    </row>
    <row r="210" spans="6:14" x14ac:dyDescent="0.2">
      <c r="F210" s="140"/>
      <c r="G210" s="140"/>
      <c r="H210" s="140"/>
      <c r="I210" s="140"/>
      <c r="J210" s="140"/>
      <c r="K210" s="140"/>
      <c r="L210" s="140"/>
      <c r="M210" s="140"/>
      <c r="N210" s="140"/>
    </row>
    <row r="211" spans="6:14" x14ac:dyDescent="0.2">
      <c r="F211" s="140"/>
      <c r="G211" s="140"/>
      <c r="H211" s="140"/>
      <c r="I211" s="140"/>
      <c r="J211" s="140"/>
      <c r="K211" s="140"/>
      <c r="L211" s="140"/>
      <c r="M211" s="140"/>
      <c r="N211" s="140"/>
    </row>
    <row r="212" spans="6:14" x14ac:dyDescent="0.2">
      <c r="F212" s="140"/>
      <c r="G212" s="140"/>
      <c r="H212" s="140"/>
      <c r="I212" s="140"/>
      <c r="J212" s="140"/>
      <c r="K212" s="140"/>
      <c r="L212" s="140"/>
      <c r="M212" s="140"/>
      <c r="N212" s="140"/>
    </row>
    <row r="213" spans="6:14" x14ac:dyDescent="0.2">
      <c r="F213" s="140"/>
      <c r="G213" s="140"/>
      <c r="H213" s="140"/>
      <c r="I213" s="140"/>
      <c r="J213" s="140"/>
      <c r="K213" s="140"/>
      <c r="L213" s="140"/>
      <c r="M213" s="140"/>
      <c r="N213" s="140"/>
    </row>
    <row r="214" spans="6:14" x14ac:dyDescent="0.2">
      <c r="F214" s="140"/>
      <c r="G214" s="140"/>
      <c r="H214" s="140"/>
      <c r="I214" s="140"/>
      <c r="J214" s="140"/>
      <c r="K214" s="140"/>
      <c r="L214" s="140"/>
      <c r="M214" s="140"/>
      <c r="N214" s="140"/>
    </row>
    <row r="215" spans="6:14" x14ac:dyDescent="0.2">
      <c r="F215" s="140"/>
      <c r="G215" s="140"/>
      <c r="H215" s="140"/>
      <c r="I215" s="140"/>
      <c r="J215" s="140"/>
      <c r="K215" s="140"/>
      <c r="L215" s="140"/>
      <c r="M215" s="140"/>
      <c r="N215" s="140"/>
    </row>
    <row r="216" spans="6:14" x14ac:dyDescent="0.2">
      <c r="F216" s="140"/>
      <c r="G216" s="140"/>
      <c r="H216" s="140"/>
      <c r="I216" s="140"/>
      <c r="J216" s="140"/>
      <c r="K216" s="140"/>
      <c r="L216" s="140"/>
      <c r="M216" s="140"/>
      <c r="N216" s="140"/>
    </row>
    <row r="217" spans="6:14" x14ac:dyDescent="0.2">
      <c r="F217" s="140"/>
      <c r="G217" s="140"/>
      <c r="H217" s="140"/>
      <c r="I217" s="140"/>
      <c r="J217" s="140"/>
      <c r="K217" s="140"/>
      <c r="L217" s="140"/>
      <c r="M217" s="140"/>
      <c r="N217" s="140"/>
    </row>
    <row r="218" spans="6:14" x14ac:dyDescent="0.2">
      <c r="F218" s="140"/>
      <c r="G218" s="140"/>
      <c r="H218" s="140"/>
      <c r="I218" s="140"/>
      <c r="J218" s="140"/>
      <c r="K218" s="140"/>
      <c r="L218" s="140"/>
      <c r="M218" s="140"/>
      <c r="N218" s="140"/>
    </row>
    <row r="219" spans="6:14" x14ac:dyDescent="0.2">
      <c r="F219" s="140"/>
      <c r="G219" s="140"/>
      <c r="H219" s="140"/>
      <c r="I219" s="140"/>
      <c r="J219" s="140"/>
      <c r="K219" s="140"/>
      <c r="L219" s="140"/>
      <c r="M219" s="140"/>
      <c r="N219" s="140"/>
    </row>
    <row r="220" spans="6:14" x14ac:dyDescent="0.2">
      <c r="F220" s="140"/>
      <c r="G220" s="140"/>
      <c r="H220" s="140"/>
      <c r="I220" s="140"/>
      <c r="J220" s="140"/>
      <c r="K220" s="140"/>
      <c r="L220" s="140"/>
      <c r="M220" s="140"/>
      <c r="N220" s="140"/>
    </row>
    <row r="221" spans="6:14" x14ac:dyDescent="0.2">
      <c r="F221" s="140"/>
      <c r="G221" s="140"/>
      <c r="H221" s="140"/>
      <c r="I221" s="140"/>
      <c r="J221" s="140"/>
      <c r="K221" s="140"/>
      <c r="L221" s="140"/>
      <c r="M221" s="140"/>
      <c r="N221" s="140"/>
    </row>
    <row r="222" spans="6:14" x14ac:dyDescent="0.2">
      <c r="F222" s="140"/>
      <c r="G222" s="140"/>
      <c r="H222" s="140"/>
      <c r="I222" s="140"/>
      <c r="J222" s="140"/>
      <c r="K222" s="140"/>
      <c r="L222" s="140"/>
      <c r="M222" s="140"/>
      <c r="N222" s="140"/>
    </row>
    <row r="223" spans="6:14" x14ac:dyDescent="0.2">
      <c r="F223" s="140"/>
      <c r="G223" s="140"/>
      <c r="H223" s="140"/>
      <c r="I223" s="140"/>
      <c r="J223" s="140"/>
      <c r="K223" s="140"/>
      <c r="L223" s="140"/>
      <c r="M223" s="140"/>
      <c r="N223" s="140"/>
    </row>
    <row r="224" spans="6:14" x14ac:dyDescent="0.2">
      <c r="F224" s="140"/>
      <c r="G224" s="140"/>
      <c r="H224" s="140"/>
      <c r="I224" s="140"/>
      <c r="J224" s="140"/>
      <c r="K224" s="140"/>
      <c r="L224" s="140"/>
      <c r="M224" s="140"/>
      <c r="N224" s="140"/>
    </row>
    <row r="225" spans="6:14" x14ac:dyDescent="0.2">
      <c r="F225" s="140"/>
      <c r="G225" s="140"/>
      <c r="H225" s="140"/>
      <c r="I225" s="140"/>
      <c r="J225" s="140"/>
      <c r="K225" s="140"/>
      <c r="L225" s="140"/>
      <c r="M225" s="140"/>
      <c r="N225" s="140"/>
    </row>
    <row r="226" spans="6:14" x14ac:dyDescent="0.2">
      <c r="F226" s="140"/>
      <c r="G226" s="140"/>
      <c r="H226" s="140"/>
      <c r="I226" s="140"/>
      <c r="J226" s="140"/>
      <c r="K226" s="140"/>
      <c r="L226" s="140"/>
      <c r="M226" s="140"/>
      <c r="N226" s="140"/>
    </row>
    <row r="227" spans="6:14" x14ac:dyDescent="0.2">
      <c r="F227" s="140"/>
      <c r="G227" s="140"/>
      <c r="H227" s="140"/>
      <c r="I227" s="140"/>
      <c r="J227" s="140"/>
      <c r="K227" s="140"/>
      <c r="L227" s="140"/>
      <c r="M227" s="140"/>
      <c r="N227" s="140"/>
    </row>
    <row r="228" spans="6:14" x14ac:dyDescent="0.2">
      <c r="F228" s="140"/>
      <c r="G228" s="140"/>
      <c r="H228" s="140"/>
      <c r="I228" s="140"/>
      <c r="J228" s="140"/>
      <c r="K228" s="140"/>
      <c r="L228" s="140"/>
      <c r="M228" s="140"/>
      <c r="N228" s="140"/>
    </row>
    <row r="229" spans="6:14" x14ac:dyDescent="0.2">
      <c r="F229" s="140"/>
      <c r="G229" s="140"/>
      <c r="H229" s="140"/>
      <c r="I229" s="140"/>
      <c r="J229" s="140"/>
      <c r="K229" s="140"/>
      <c r="L229" s="140"/>
      <c r="M229" s="140"/>
      <c r="N229" s="140"/>
    </row>
    <row r="230" spans="6:14" x14ac:dyDescent="0.2">
      <c r="F230" s="140"/>
      <c r="G230" s="140"/>
      <c r="H230" s="140"/>
      <c r="I230" s="140"/>
      <c r="J230" s="140"/>
      <c r="K230" s="140"/>
      <c r="L230" s="140"/>
      <c r="M230" s="140"/>
      <c r="N230" s="140"/>
    </row>
    <row r="231" spans="6:14" x14ac:dyDescent="0.2">
      <c r="F231" s="140"/>
      <c r="G231" s="140"/>
      <c r="H231" s="140"/>
      <c r="I231" s="140"/>
      <c r="J231" s="140"/>
      <c r="K231" s="140"/>
      <c r="L231" s="140"/>
      <c r="M231" s="140"/>
      <c r="N231" s="140"/>
    </row>
    <row r="232" spans="6:14" x14ac:dyDescent="0.2">
      <c r="F232" s="140"/>
      <c r="G232" s="140"/>
      <c r="H232" s="140"/>
      <c r="I232" s="140"/>
      <c r="J232" s="140"/>
      <c r="K232" s="140"/>
      <c r="L232" s="140"/>
      <c r="M232" s="140"/>
      <c r="N232" s="140"/>
    </row>
    <row r="233" spans="6:14" x14ac:dyDescent="0.2">
      <c r="F233" s="140"/>
      <c r="G233" s="140"/>
      <c r="H233" s="140"/>
      <c r="I233" s="140"/>
      <c r="J233" s="140"/>
      <c r="K233" s="140"/>
      <c r="L233" s="140"/>
      <c r="M233" s="140"/>
      <c r="N233" s="140"/>
    </row>
    <row r="234" spans="6:14" x14ac:dyDescent="0.2">
      <c r="F234" s="140"/>
      <c r="G234" s="140"/>
      <c r="H234" s="140"/>
      <c r="I234" s="140"/>
      <c r="J234" s="140"/>
      <c r="K234" s="140"/>
      <c r="L234" s="140"/>
      <c r="M234" s="140"/>
      <c r="N234" s="140"/>
    </row>
    <row r="235" spans="6:14" x14ac:dyDescent="0.2">
      <c r="F235" s="140"/>
      <c r="G235" s="140"/>
      <c r="H235" s="140"/>
      <c r="I235" s="140"/>
      <c r="J235" s="140"/>
      <c r="K235" s="140"/>
      <c r="L235" s="140"/>
      <c r="M235" s="140"/>
      <c r="N235" s="140"/>
    </row>
    <row r="236" spans="6:14" x14ac:dyDescent="0.2">
      <c r="F236" s="140"/>
      <c r="G236" s="140"/>
      <c r="H236" s="140"/>
      <c r="I236" s="140"/>
      <c r="J236" s="140"/>
      <c r="K236" s="140"/>
      <c r="L236" s="140"/>
      <c r="M236" s="140"/>
      <c r="N236" s="140"/>
    </row>
    <row r="237" spans="6:14" x14ac:dyDescent="0.2">
      <c r="F237" s="140"/>
      <c r="G237" s="140"/>
      <c r="H237" s="140"/>
      <c r="I237" s="140"/>
      <c r="J237" s="140"/>
      <c r="K237" s="140"/>
      <c r="L237" s="140"/>
      <c r="M237" s="140"/>
      <c r="N237" s="140"/>
    </row>
    <row r="238" spans="6:14" x14ac:dyDescent="0.2">
      <c r="F238" s="140"/>
      <c r="G238" s="140"/>
      <c r="H238" s="140"/>
      <c r="I238" s="140"/>
      <c r="J238" s="140"/>
      <c r="K238" s="140"/>
      <c r="L238" s="140"/>
      <c r="M238" s="140"/>
      <c r="N238" s="140"/>
    </row>
    <row r="239" spans="6:14" x14ac:dyDescent="0.2">
      <c r="F239" s="140"/>
      <c r="G239" s="140"/>
      <c r="H239" s="140"/>
      <c r="I239" s="140"/>
      <c r="J239" s="140"/>
      <c r="K239" s="140"/>
      <c r="L239" s="140"/>
      <c r="M239" s="140"/>
      <c r="N239" s="140"/>
    </row>
    <row r="240" spans="6:14" x14ac:dyDescent="0.2">
      <c r="F240" s="140"/>
      <c r="G240" s="140"/>
      <c r="H240" s="140"/>
      <c r="I240" s="140"/>
      <c r="J240" s="140"/>
      <c r="K240" s="140"/>
      <c r="L240" s="140"/>
      <c r="M240" s="140"/>
      <c r="N240" s="140"/>
    </row>
    <row r="241" spans="6:14" x14ac:dyDescent="0.2">
      <c r="F241" s="140"/>
      <c r="G241" s="140"/>
      <c r="H241" s="140"/>
      <c r="I241" s="140"/>
      <c r="J241" s="140"/>
      <c r="K241" s="140"/>
      <c r="L241" s="140"/>
      <c r="M241" s="140"/>
      <c r="N241" s="140"/>
    </row>
    <row r="242" spans="6:14" x14ac:dyDescent="0.2">
      <c r="F242" s="140"/>
      <c r="G242" s="140"/>
      <c r="H242" s="140"/>
      <c r="I242" s="140"/>
      <c r="J242" s="140"/>
      <c r="K242" s="140"/>
      <c r="L242" s="140"/>
      <c r="M242" s="140"/>
      <c r="N242" s="140"/>
    </row>
  </sheetData>
  <sheetProtection algorithmName="SHA-512" hashValue="mwecpiVZ4Qc5EXrinbA2GMQUnkn18z2h6s2Ak0E6Wxuo7zS6DefsXxp37lnETw9KL8hpI8qlja+JFNrL1nZWig==" saltValue="Ka9DuBX6gg0UlvACYj2dvg==" spinCount="100000" sheet="1" objects="1" scenarios="1"/>
  <mergeCells count="8">
    <mergeCell ref="A71:E71"/>
    <mergeCell ref="B2:F2"/>
    <mergeCell ref="B3:E3"/>
    <mergeCell ref="B4:D4"/>
    <mergeCell ref="A8:E8"/>
    <mergeCell ref="A29:E29"/>
    <mergeCell ref="A50:E50"/>
    <mergeCell ref="B5:E5"/>
  </mergeCells>
  <dataValidations disablePrompts="1" count="2">
    <dataValidation type="list" allowBlank="1" showInputMessage="1" showErrorMessage="1" sqref="A31:A48">
      <formula1>$I$31:$I$32</formula1>
    </dataValidation>
    <dataValidation type="list" allowBlank="1" showInputMessage="1" showErrorMessage="1" sqref="E4 E6:E7">
      <formula1>$J$8:$J$9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M42" sqref="M42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128</v>
      </c>
      <c r="C3" s="221"/>
      <c r="D3" s="221"/>
      <c r="E3" s="229"/>
      <c r="F3" s="93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100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127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126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125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workbookViewId="0">
      <selection activeCell="G5" sqref="G5"/>
    </sheetView>
  </sheetViews>
  <sheetFormatPr defaultColWidth="11.42578125" defaultRowHeight="12.75" x14ac:dyDescent="0.2"/>
  <cols>
    <col min="1" max="1" width="40.7109375" style="86" customWidth="1"/>
    <col min="2" max="8" width="16.85546875" style="86" customWidth="1"/>
    <col min="9" max="16384" width="11.42578125" style="86"/>
  </cols>
  <sheetData>
    <row r="2" spans="1:8" ht="15.75" x14ac:dyDescent="0.25">
      <c r="B2" s="243" t="s">
        <v>159</v>
      </c>
      <c r="C2" s="243"/>
      <c r="D2" s="243"/>
      <c r="E2" s="243"/>
      <c r="F2" s="243"/>
      <c r="G2" s="243"/>
      <c r="H2" s="243"/>
    </row>
    <row r="3" spans="1:8" ht="15.75" x14ac:dyDescent="0.25">
      <c r="B3" s="242" t="s">
        <v>124</v>
      </c>
      <c r="C3" s="242"/>
      <c r="D3" s="242"/>
      <c r="E3" s="128"/>
      <c r="F3" s="128"/>
      <c r="G3" s="135"/>
      <c r="H3" s="136" t="s">
        <v>99</v>
      </c>
    </row>
    <row r="4" spans="1:8" ht="25.5" x14ac:dyDescent="0.2">
      <c r="A4" s="94" t="s">
        <v>156</v>
      </c>
      <c r="B4" s="78" t="s">
        <v>97</v>
      </c>
      <c r="C4" s="79" t="s">
        <v>24</v>
      </c>
      <c r="D4" s="79" t="s">
        <v>25</v>
      </c>
      <c r="E4" s="93" t="s">
        <v>26</v>
      </c>
      <c r="F4" s="129" t="s">
        <v>237</v>
      </c>
      <c r="G4" s="137" t="s">
        <v>240</v>
      </c>
      <c r="H4" s="138">
        <f>SUM(G:G)</f>
        <v>0</v>
      </c>
    </row>
    <row r="5" spans="1:8" x14ac:dyDescent="0.2">
      <c r="B5" s="81"/>
      <c r="C5" s="82"/>
      <c r="D5" s="83"/>
      <c r="E5" s="82"/>
      <c r="F5" s="82"/>
      <c r="G5" s="139">
        <f>IF((E5/100*20)&gt;(E5-F5),(E5-F5),(E5/100*20))</f>
        <v>0</v>
      </c>
      <c r="H5" s="140"/>
    </row>
    <row r="6" spans="1:8" x14ac:dyDescent="0.2">
      <c r="B6" s="84"/>
      <c r="C6" s="84"/>
      <c r="D6" s="84"/>
      <c r="E6" s="84"/>
      <c r="F6" s="84"/>
      <c r="G6" s="139">
        <f t="shared" ref="G6:G30" si="0">IF((E6/100*20)&gt;(E6-F6),(E6-F6),(E6/100*20))</f>
        <v>0</v>
      </c>
      <c r="H6" s="140"/>
    </row>
    <row r="7" spans="1:8" x14ac:dyDescent="0.2">
      <c r="B7" s="81"/>
      <c r="C7" s="82"/>
      <c r="D7" s="83"/>
      <c r="E7" s="82"/>
      <c r="F7" s="82"/>
      <c r="G7" s="139">
        <f t="shared" si="0"/>
        <v>0</v>
      </c>
      <c r="H7" s="140"/>
    </row>
    <row r="8" spans="1:8" x14ac:dyDescent="0.2">
      <c r="B8" s="84"/>
      <c r="C8" s="84"/>
      <c r="D8" s="84"/>
      <c r="E8" s="84"/>
      <c r="F8" s="84"/>
      <c r="G8" s="139">
        <f t="shared" si="0"/>
        <v>0</v>
      </c>
      <c r="H8" s="140"/>
    </row>
    <row r="9" spans="1:8" x14ac:dyDescent="0.2">
      <c r="B9" s="81"/>
      <c r="C9" s="82"/>
      <c r="D9" s="83"/>
      <c r="E9" s="82"/>
      <c r="F9" s="82"/>
      <c r="G9" s="139">
        <f t="shared" si="0"/>
        <v>0</v>
      </c>
      <c r="H9" s="140"/>
    </row>
    <row r="10" spans="1:8" x14ac:dyDescent="0.2">
      <c r="B10" s="84"/>
      <c r="C10" s="84"/>
      <c r="D10" s="84"/>
      <c r="E10" s="84"/>
      <c r="F10" s="84"/>
      <c r="G10" s="139">
        <f t="shared" si="0"/>
        <v>0</v>
      </c>
      <c r="H10" s="140"/>
    </row>
    <row r="11" spans="1:8" x14ac:dyDescent="0.2">
      <c r="B11" s="81"/>
      <c r="C11" s="82"/>
      <c r="D11" s="83"/>
      <c r="E11" s="82"/>
      <c r="F11" s="82"/>
      <c r="G11" s="139">
        <f t="shared" si="0"/>
        <v>0</v>
      </c>
      <c r="H11" s="140"/>
    </row>
    <row r="12" spans="1:8" x14ac:dyDescent="0.2">
      <c r="B12" s="84"/>
      <c r="C12" s="84"/>
      <c r="D12" s="84"/>
      <c r="E12" s="84"/>
      <c r="F12" s="84"/>
      <c r="G12" s="139">
        <f t="shared" si="0"/>
        <v>0</v>
      </c>
      <c r="H12" s="140"/>
    </row>
    <row r="13" spans="1:8" x14ac:dyDescent="0.2">
      <c r="B13" s="81"/>
      <c r="C13" s="82"/>
      <c r="D13" s="83"/>
      <c r="E13" s="82"/>
      <c r="F13" s="82"/>
      <c r="G13" s="139">
        <f t="shared" si="0"/>
        <v>0</v>
      </c>
      <c r="H13" s="140"/>
    </row>
    <row r="14" spans="1:8" x14ac:dyDescent="0.2">
      <c r="B14" s="84"/>
      <c r="C14" s="84"/>
      <c r="D14" s="84"/>
      <c r="E14" s="85"/>
      <c r="F14" s="85"/>
      <c r="G14" s="139">
        <f t="shared" si="0"/>
        <v>0</v>
      </c>
      <c r="H14" s="140"/>
    </row>
    <row r="15" spans="1:8" x14ac:dyDescent="0.2">
      <c r="B15" s="81"/>
      <c r="C15" s="82"/>
      <c r="D15" s="83"/>
      <c r="E15" s="82"/>
      <c r="F15" s="82"/>
      <c r="G15" s="139">
        <f t="shared" si="0"/>
        <v>0</v>
      </c>
      <c r="H15" s="140"/>
    </row>
    <row r="16" spans="1:8" x14ac:dyDescent="0.2">
      <c r="B16" s="84"/>
      <c r="C16" s="84"/>
      <c r="D16" s="84"/>
      <c r="E16" s="84"/>
      <c r="F16" s="84"/>
      <c r="G16" s="139">
        <f t="shared" si="0"/>
        <v>0</v>
      </c>
      <c r="H16" s="140"/>
    </row>
    <row r="17" spans="2:8" x14ac:dyDescent="0.2">
      <c r="B17" s="81"/>
      <c r="C17" s="82"/>
      <c r="D17" s="83"/>
      <c r="E17" s="82"/>
      <c r="F17" s="82"/>
      <c r="G17" s="139">
        <f t="shared" si="0"/>
        <v>0</v>
      </c>
      <c r="H17" s="140"/>
    </row>
    <row r="18" spans="2:8" x14ac:dyDescent="0.2">
      <c r="B18" s="84"/>
      <c r="C18" s="84"/>
      <c r="D18" s="84"/>
      <c r="E18" s="84"/>
      <c r="F18" s="84"/>
      <c r="G18" s="139">
        <f t="shared" si="0"/>
        <v>0</v>
      </c>
      <c r="H18" s="140"/>
    </row>
    <row r="19" spans="2:8" x14ac:dyDescent="0.2">
      <c r="B19" s="81"/>
      <c r="C19" s="82"/>
      <c r="D19" s="83"/>
      <c r="E19" s="82"/>
      <c r="F19" s="82"/>
      <c r="G19" s="139">
        <f t="shared" si="0"/>
        <v>0</v>
      </c>
      <c r="H19" s="140"/>
    </row>
    <row r="20" spans="2:8" x14ac:dyDescent="0.2">
      <c r="B20" s="84"/>
      <c r="C20" s="84"/>
      <c r="D20" s="84"/>
      <c r="E20" s="84"/>
      <c r="F20" s="84"/>
      <c r="G20" s="139">
        <f t="shared" si="0"/>
        <v>0</v>
      </c>
      <c r="H20" s="140"/>
    </row>
    <row r="21" spans="2:8" x14ac:dyDescent="0.2">
      <c r="B21" s="81"/>
      <c r="C21" s="82"/>
      <c r="D21" s="83"/>
      <c r="E21" s="82"/>
      <c r="F21" s="82"/>
      <c r="G21" s="139">
        <f t="shared" si="0"/>
        <v>0</v>
      </c>
      <c r="H21" s="140"/>
    </row>
    <row r="22" spans="2:8" x14ac:dyDescent="0.2">
      <c r="B22" s="84"/>
      <c r="C22" s="84"/>
      <c r="D22" s="84"/>
      <c r="E22" s="84"/>
      <c r="F22" s="84"/>
      <c r="G22" s="139">
        <f t="shared" si="0"/>
        <v>0</v>
      </c>
      <c r="H22" s="140"/>
    </row>
    <row r="23" spans="2:8" x14ac:dyDescent="0.2">
      <c r="B23" s="81"/>
      <c r="C23" s="82"/>
      <c r="D23" s="83"/>
      <c r="E23" s="82"/>
      <c r="F23" s="82"/>
      <c r="G23" s="139">
        <f t="shared" si="0"/>
        <v>0</v>
      </c>
      <c r="H23" s="140"/>
    </row>
    <row r="24" spans="2:8" x14ac:dyDescent="0.2">
      <c r="B24" s="84"/>
      <c r="C24" s="84"/>
      <c r="D24" s="84"/>
      <c r="E24" s="84"/>
      <c r="F24" s="84"/>
      <c r="G24" s="139">
        <f t="shared" si="0"/>
        <v>0</v>
      </c>
      <c r="H24" s="140"/>
    </row>
    <row r="25" spans="2:8" x14ac:dyDescent="0.2">
      <c r="B25" s="81"/>
      <c r="C25" s="82"/>
      <c r="D25" s="83"/>
      <c r="E25" s="82"/>
      <c r="F25" s="82"/>
      <c r="G25" s="139">
        <f t="shared" si="0"/>
        <v>0</v>
      </c>
      <c r="H25" s="140"/>
    </row>
    <row r="26" spans="2:8" x14ac:dyDescent="0.2">
      <c r="B26" s="84"/>
      <c r="C26" s="84"/>
      <c r="D26" s="84"/>
      <c r="E26" s="84"/>
      <c r="F26" s="84"/>
      <c r="G26" s="139">
        <f t="shared" si="0"/>
        <v>0</v>
      </c>
      <c r="H26" s="140"/>
    </row>
    <row r="27" spans="2:8" x14ac:dyDescent="0.2">
      <c r="B27" s="81"/>
      <c r="C27" s="82"/>
      <c r="D27" s="83"/>
      <c r="E27" s="82"/>
      <c r="F27" s="82"/>
      <c r="G27" s="139">
        <f t="shared" si="0"/>
        <v>0</v>
      </c>
      <c r="H27" s="140"/>
    </row>
    <row r="28" spans="2:8" x14ac:dyDescent="0.2">
      <c r="B28" s="84"/>
      <c r="C28" s="84"/>
      <c r="D28" s="84"/>
      <c r="E28" s="84"/>
      <c r="F28" s="84"/>
      <c r="G28" s="139">
        <f t="shared" si="0"/>
        <v>0</v>
      </c>
      <c r="H28" s="140"/>
    </row>
    <row r="29" spans="2:8" x14ac:dyDescent="0.2">
      <c r="B29" s="81"/>
      <c r="C29" s="82"/>
      <c r="D29" s="83"/>
      <c r="E29" s="82"/>
      <c r="F29" s="82"/>
      <c r="G29" s="139">
        <f t="shared" si="0"/>
        <v>0</v>
      </c>
      <c r="H29" s="140"/>
    </row>
    <row r="30" spans="2:8" x14ac:dyDescent="0.2">
      <c r="B30" s="84"/>
      <c r="C30" s="84"/>
      <c r="D30" s="84"/>
      <c r="E30" s="84"/>
      <c r="F30" s="84"/>
      <c r="G30" s="139">
        <f t="shared" si="0"/>
        <v>0</v>
      </c>
      <c r="H30" s="140"/>
    </row>
    <row r="31" spans="2:8" x14ac:dyDescent="0.2">
      <c r="G31" s="140"/>
      <c r="H31" s="140"/>
    </row>
    <row r="32" spans="2:8" x14ac:dyDescent="0.2">
      <c r="G32" s="140"/>
      <c r="H32" s="140"/>
    </row>
    <row r="33" spans="7:8" x14ac:dyDescent="0.2">
      <c r="G33" s="140"/>
      <c r="H33" s="140"/>
    </row>
    <row r="34" spans="7:8" x14ac:dyDescent="0.2">
      <c r="G34" s="140"/>
      <c r="H34" s="140"/>
    </row>
    <row r="35" spans="7:8" x14ac:dyDescent="0.2">
      <c r="G35" s="140"/>
      <c r="H35" s="140"/>
    </row>
    <row r="36" spans="7:8" x14ac:dyDescent="0.2">
      <c r="G36" s="140"/>
      <c r="H36" s="140"/>
    </row>
    <row r="37" spans="7:8" x14ac:dyDescent="0.2">
      <c r="G37" s="140"/>
      <c r="H37" s="140"/>
    </row>
    <row r="38" spans="7:8" x14ac:dyDescent="0.2">
      <c r="G38" s="140"/>
      <c r="H38" s="140"/>
    </row>
    <row r="39" spans="7:8" x14ac:dyDescent="0.2">
      <c r="G39" s="140"/>
      <c r="H39" s="140"/>
    </row>
    <row r="40" spans="7:8" x14ac:dyDescent="0.2">
      <c r="G40" s="140"/>
      <c r="H40" s="140"/>
    </row>
    <row r="41" spans="7:8" x14ac:dyDescent="0.2">
      <c r="G41" s="140"/>
      <c r="H41" s="140"/>
    </row>
    <row r="42" spans="7:8" x14ac:dyDescent="0.2">
      <c r="G42" s="140"/>
      <c r="H42" s="140"/>
    </row>
    <row r="43" spans="7:8" x14ac:dyDescent="0.2">
      <c r="G43" s="140"/>
      <c r="H43" s="140"/>
    </row>
    <row r="44" spans="7:8" x14ac:dyDescent="0.2">
      <c r="G44" s="140"/>
      <c r="H44" s="140"/>
    </row>
    <row r="45" spans="7:8" x14ac:dyDescent="0.2">
      <c r="G45" s="140"/>
      <c r="H45" s="140"/>
    </row>
    <row r="46" spans="7:8" x14ac:dyDescent="0.2">
      <c r="G46" s="140"/>
      <c r="H46" s="140"/>
    </row>
    <row r="47" spans="7:8" x14ac:dyDescent="0.2">
      <c r="G47" s="140"/>
      <c r="H47" s="140"/>
    </row>
    <row r="48" spans="7:8" x14ac:dyDescent="0.2">
      <c r="G48" s="140"/>
      <c r="H48" s="140"/>
    </row>
    <row r="49" spans="7:8" x14ac:dyDescent="0.2">
      <c r="G49" s="140"/>
      <c r="H49" s="140"/>
    </row>
    <row r="50" spans="7:8" x14ac:dyDescent="0.2">
      <c r="G50" s="140"/>
      <c r="H50" s="140"/>
    </row>
    <row r="51" spans="7:8" x14ac:dyDescent="0.2">
      <c r="G51" s="140"/>
      <c r="H51" s="140"/>
    </row>
    <row r="52" spans="7:8" x14ac:dyDescent="0.2">
      <c r="G52" s="140"/>
      <c r="H52" s="140"/>
    </row>
    <row r="53" spans="7:8" x14ac:dyDescent="0.2">
      <c r="G53" s="140"/>
      <c r="H53" s="140"/>
    </row>
    <row r="54" spans="7:8" x14ac:dyDescent="0.2">
      <c r="G54" s="140"/>
      <c r="H54" s="140"/>
    </row>
    <row r="55" spans="7:8" x14ac:dyDescent="0.2">
      <c r="G55" s="140"/>
      <c r="H55" s="140"/>
    </row>
    <row r="56" spans="7:8" x14ac:dyDescent="0.2">
      <c r="G56" s="140"/>
      <c r="H56" s="140"/>
    </row>
    <row r="57" spans="7:8" x14ac:dyDescent="0.2">
      <c r="G57" s="140"/>
      <c r="H57" s="140"/>
    </row>
  </sheetData>
  <mergeCells count="2">
    <mergeCell ref="B2:H2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15" sqref="G15:H15"/>
    </sheetView>
  </sheetViews>
  <sheetFormatPr defaultRowHeight="12.75" x14ac:dyDescent="0.2"/>
  <cols>
    <col min="1" max="1" width="37.7109375" bestFit="1" customWidth="1"/>
    <col min="2" max="2" width="41" customWidth="1"/>
    <col min="3" max="3" width="12.85546875" customWidth="1"/>
    <col min="5" max="5" width="15.7109375" customWidth="1"/>
    <col min="6" max="6" width="14.7109375" customWidth="1"/>
    <col min="7" max="7" width="8.7109375" bestFit="1" customWidth="1"/>
    <col min="8" max="8" width="14.28515625" bestFit="1" customWidth="1"/>
  </cols>
  <sheetData>
    <row r="1" spans="1:8" ht="26.25" x14ac:dyDescent="0.4">
      <c r="A1" s="218" t="s">
        <v>91</v>
      </c>
      <c r="B1" s="218"/>
      <c r="C1" s="218"/>
      <c r="E1" s="217" t="s">
        <v>234</v>
      </c>
      <c r="F1" s="217"/>
      <c r="G1" s="217"/>
      <c r="H1" s="217"/>
    </row>
    <row r="2" spans="1:8" ht="18.75" customHeight="1" x14ac:dyDescent="0.25">
      <c r="A2" s="221" t="s">
        <v>141</v>
      </c>
      <c r="B2" s="221"/>
      <c r="C2" s="221"/>
      <c r="E2" s="59" t="s">
        <v>133</v>
      </c>
      <c r="F2" s="59" t="s">
        <v>134</v>
      </c>
      <c r="G2" s="59" t="s">
        <v>135</v>
      </c>
      <c r="H2" s="59" t="s">
        <v>136</v>
      </c>
    </row>
    <row r="3" spans="1:8" ht="15.75" thickBot="1" x14ac:dyDescent="0.3">
      <c r="A3" s="219"/>
      <c r="B3" s="220"/>
      <c r="C3" s="220"/>
      <c r="E3" s="60" t="s">
        <v>137</v>
      </c>
      <c r="F3" s="208" t="s">
        <v>226</v>
      </c>
      <c r="G3" s="209"/>
      <c r="H3" s="210"/>
    </row>
    <row r="4" spans="1:8" ht="16.5" thickTop="1" thickBot="1" x14ac:dyDescent="0.3">
      <c r="A4" s="17" t="s">
        <v>92</v>
      </c>
      <c r="B4" s="63" t="s">
        <v>228</v>
      </c>
      <c r="E4" s="60" t="s">
        <v>132</v>
      </c>
      <c r="F4" s="211"/>
      <c r="G4" s="212"/>
      <c r="H4" s="213"/>
    </row>
    <row r="5" spans="1:8" ht="16.5" thickTop="1" thickBot="1" x14ac:dyDescent="0.3">
      <c r="A5" s="17" t="s">
        <v>131</v>
      </c>
      <c r="B5" s="64" t="s">
        <v>75</v>
      </c>
      <c r="C5" s="5"/>
      <c r="E5" s="60" t="s">
        <v>138</v>
      </c>
      <c r="F5" s="211"/>
      <c r="G5" s="212"/>
      <c r="H5" s="213"/>
    </row>
    <row r="6" spans="1:8" ht="16.5" thickTop="1" thickBot="1" x14ac:dyDescent="0.3">
      <c r="A6" s="17" t="s">
        <v>142</v>
      </c>
      <c r="B6" s="65">
        <v>2021</v>
      </c>
      <c r="E6" s="60" t="s">
        <v>139</v>
      </c>
      <c r="F6" s="211"/>
      <c r="G6" s="212"/>
      <c r="H6" s="213"/>
    </row>
    <row r="7" spans="1:8" ht="16.5" thickTop="1" thickBot="1" x14ac:dyDescent="0.3">
      <c r="A7" s="17" t="s">
        <v>230</v>
      </c>
      <c r="B7" s="58">
        <f>H8</f>
        <v>9299570.1300000008</v>
      </c>
      <c r="E7" s="60" t="s">
        <v>140</v>
      </c>
      <c r="F7" s="214"/>
      <c r="G7" s="215"/>
      <c r="H7" s="216"/>
    </row>
    <row r="8" spans="1:8" ht="16.5" thickTop="1" thickBot="1" x14ac:dyDescent="0.3">
      <c r="A8" s="17" t="s">
        <v>93</v>
      </c>
      <c r="B8" s="58">
        <f>F8</f>
        <v>4163888</v>
      </c>
      <c r="E8" s="60" t="s">
        <v>75</v>
      </c>
      <c r="F8" s="61">
        <v>4163888</v>
      </c>
      <c r="G8" s="61">
        <v>80417</v>
      </c>
      <c r="H8" s="62">
        <v>9299570.1300000008</v>
      </c>
    </row>
    <row r="9" spans="1:8" ht="16.5" thickTop="1" thickBot="1" x14ac:dyDescent="0.3">
      <c r="A9" s="17" t="s">
        <v>94</v>
      </c>
      <c r="B9" s="58">
        <f>G8</f>
        <v>80417</v>
      </c>
    </row>
    <row r="10" spans="1:8" ht="14.25" thickTop="1" thickBot="1" x14ac:dyDescent="0.25">
      <c r="A10" s="17" t="str">
        <f>"KM 2020 resi a chiamata"</f>
        <v>KM 2020 resi a chiamata</v>
      </c>
      <c r="B10" s="66">
        <v>0</v>
      </c>
    </row>
    <row r="11" spans="1:8" ht="19.5" thickTop="1" thickBot="1" x14ac:dyDescent="0.3">
      <c r="A11" s="17" t="str">
        <f>"Servizi 2020 resi a chiamata"</f>
        <v>Servizi 2020 resi a chiamata</v>
      </c>
      <c r="B11" s="67">
        <v>0</v>
      </c>
      <c r="E11" s="222" t="s">
        <v>148</v>
      </c>
      <c r="F11" s="223"/>
      <c r="G11" s="223"/>
      <c r="H11" s="224"/>
    </row>
    <row r="12" spans="1:8" ht="17.25" thickTop="1" thickBot="1" x14ac:dyDescent="0.3">
      <c r="A12" s="17" t="str">
        <f>"KM 2020 resi per 118"</f>
        <v>KM 2020 resi per 118</v>
      </c>
      <c r="B12" s="67">
        <v>0</v>
      </c>
      <c r="E12" s="229" t="s">
        <v>149</v>
      </c>
      <c r="F12" s="230"/>
      <c r="G12" s="229" t="s">
        <v>144</v>
      </c>
      <c r="H12" s="230"/>
    </row>
    <row r="13" spans="1:8" ht="17.25" thickTop="1" thickBot="1" x14ac:dyDescent="0.3">
      <c r="A13" s="17" t="s">
        <v>231</v>
      </c>
      <c r="B13" s="163">
        <v>0</v>
      </c>
      <c r="E13" s="141"/>
      <c r="F13" s="142"/>
      <c r="G13" s="141"/>
      <c r="H13" s="142"/>
    </row>
    <row r="14" spans="1:8" ht="16.5" thickTop="1" thickBot="1" x14ac:dyDescent="0.3">
      <c r="A14" s="17" t="s">
        <v>223</v>
      </c>
      <c r="B14" s="117">
        <v>0</v>
      </c>
      <c r="E14" s="225" t="s">
        <v>150</v>
      </c>
      <c r="F14" s="226"/>
      <c r="G14" s="227">
        <v>222516.29</v>
      </c>
      <c r="H14" s="228"/>
    </row>
    <row r="15" spans="1:8" ht="16.5" thickTop="1" thickBot="1" x14ac:dyDescent="0.3">
      <c r="A15" s="17" t="s">
        <v>224</v>
      </c>
      <c r="B15" s="117">
        <v>0</v>
      </c>
      <c r="E15" s="225" t="s">
        <v>158</v>
      </c>
      <c r="F15" s="226"/>
      <c r="G15" s="227">
        <v>162885.65</v>
      </c>
      <c r="H15" s="228"/>
    </row>
    <row r="16" spans="1:8" ht="16.5" thickTop="1" thickBot="1" x14ac:dyDescent="0.3">
      <c r="A16" s="17" t="s">
        <v>225</v>
      </c>
      <c r="B16" s="117">
        <v>0</v>
      </c>
      <c r="E16" s="225" t="s">
        <v>151</v>
      </c>
      <c r="F16" s="226"/>
      <c r="G16" s="227">
        <v>136392.44</v>
      </c>
      <c r="H16" s="228"/>
    </row>
    <row r="17" spans="1:4" ht="14.25" thickTop="1" thickBot="1" x14ac:dyDescent="0.25"/>
    <row r="18" spans="1:4" ht="16.5" thickTop="1" thickBot="1" x14ac:dyDescent="0.3">
      <c r="A18" s="17" t="s">
        <v>95</v>
      </c>
      <c r="B18" s="19">
        <f>((B10/B8)+(B11/B9))/2</f>
        <v>0</v>
      </c>
    </row>
    <row r="19" spans="1:4" ht="16.5" thickTop="1" thickBot="1" x14ac:dyDescent="0.3">
      <c r="A19" s="17" t="s">
        <v>157</v>
      </c>
      <c r="B19" s="18">
        <f>B7*B18</f>
        <v>0</v>
      </c>
    </row>
    <row r="20" spans="1:4" ht="13.5" thickTop="1" x14ac:dyDescent="0.2"/>
    <row r="21" spans="1:4" x14ac:dyDescent="0.2">
      <c r="B21" s="119" t="s">
        <v>181</v>
      </c>
      <c r="C21" s="119" t="s">
        <v>180</v>
      </c>
      <c r="D21" s="119" t="s">
        <v>185</v>
      </c>
    </row>
    <row r="22" spans="1:4" ht="15.75" thickBot="1" x14ac:dyDescent="0.3">
      <c r="A22" s="17" t="s">
        <v>175</v>
      </c>
      <c r="B22" s="118">
        <v>0</v>
      </c>
      <c r="C22" s="58">
        <f>IF(B22&gt;250,250,B22)</f>
        <v>0</v>
      </c>
      <c r="D22" s="127">
        <f>IF(B22=0,0,C22/B22)</f>
        <v>0</v>
      </c>
    </row>
    <row r="23" spans="1:4" ht="16.5" thickTop="1" thickBot="1" x14ac:dyDescent="0.3">
      <c r="A23" s="17" t="s">
        <v>179</v>
      </c>
      <c r="B23" s="117">
        <v>0</v>
      </c>
      <c r="C23" s="58">
        <f>IF(B23&gt;40,40,B23)</f>
        <v>0</v>
      </c>
      <c r="D23" s="127">
        <f>IF(B23=0,0,C23/B23)</f>
        <v>0</v>
      </c>
    </row>
    <row r="24" spans="1:4" ht="16.5" thickTop="1" thickBot="1" x14ac:dyDescent="0.3">
      <c r="A24" s="17" t="s">
        <v>176</v>
      </c>
      <c r="B24" s="117">
        <v>0</v>
      </c>
      <c r="C24" s="58">
        <f>IF(B24&gt;(30*SUM(B14:B16)),(30*SUM(B14:B16)),B24)</f>
        <v>0</v>
      </c>
      <c r="D24" s="127">
        <f>IF(B24=0,0,C24/B24)</f>
        <v>0</v>
      </c>
    </row>
    <row r="25" spans="1:4" ht="14.25" thickTop="1" thickBot="1" x14ac:dyDescent="0.25">
      <c r="A25" s="17" t="s">
        <v>177</v>
      </c>
      <c r="B25" s="68">
        <v>0</v>
      </c>
    </row>
    <row r="26" spans="1:4" ht="14.25" thickTop="1" thickBot="1" x14ac:dyDescent="0.25">
      <c r="A26" s="17" t="s">
        <v>178</v>
      </c>
      <c r="B26" s="68">
        <v>0</v>
      </c>
    </row>
    <row r="27" spans="1:4" ht="13.5" thickTop="1" x14ac:dyDescent="0.2"/>
  </sheetData>
  <sheetProtection algorithmName="SHA-512" hashValue="nSpaX0ThsLOzWKCrQCIF2DykINzeay+IxFiplcDulx60LcH9FvG8qDwOWY5xQNefaccHARJ2kMdq4l4fFKAAWA==" saltValue="46IoVN6tnHkCs/0jAgYJqg==" spinCount="100000" sheet="1" objects="1" scenarios="1"/>
  <mergeCells count="14">
    <mergeCell ref="E11:H11"/>
    <mergeCell ref="E16:F16"/>
    <mergeCell ref="G16:H16"/>
    <mergeCell ref="G12:H12"/>
    <mergeCell ref="E12:F12"/>
    <mergeCell ref="E14:F14"/>
    <mergeCell ref="G14:H14"/>
    <mergeCell ref="E15:F15"/>
    <mergeCell ref="G15:H15"/>
    <mergeCell ref="F3:H7"/>
    <mergeCell ref="E1:H1"/>
    <mergeCell ref="A1:C1"/>
    <mergeCell ref="A3:C3"/>
    <mergeCell ref="A2:C2"/>
  </mergeCells>
  <dataValidations count="1">
    <dataValidation type="list" allowBlank="1" showInputMessage="1" showErrorMessage="1" errorTitle="ATTENZIONE" error="SCEGLIERE UN VALORE TRA QUELLI OFFERTI: ASUR, AV1, AV2, AV3, AV4 o AV5" sqref="B5">
      <formula1>$E$3:$E$8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G5" sqref="G5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8" ht="15.75" x14ac:dyDescent="0.25">
      <c r="B2" s="245" t="s">
        <v>101</v>
      </c>
      <c r="C2" s="245"/>
      <c r="D2" s="245"/>
      <c r="E2" s="245"/>
      <c r="F2" s="245"/>
    </row>
    <row r="3" spans="1:8" ht="15.75" x14ac:dyDescent="0.25">
      <c r="B3" s="221" t="s">
        <v>123</v>
      </c>
      <c r="C3" s="221"/>
      <c r="D3" s="221"/>
      <c r="E3" s="229"/>
      <c r="F3" s="27" t="s">
        <v>99</v>
      </c>
    </row>
    <row r="4" spans="1:8" ht="25.5" x14ac:dyDescent="0.2">
      <c r="A4" s="94" t="s">
        <v>156</v>
      </c>
      <c r="B4" s="78" t="s">
        <v>97</v>
      </c>
      <c r="C4" s="79" t="s">
        <v>24</v>
      </c>
      <c r="D4" s="79" t="s">
        <v>25</v>
      </c>
      <c r="E4" s="93" t="s">
        <v>26</v>
      </c>
      <c r="F4" s="129" t="s">
        <v>237</v>
      </c>
      <c r="G4" s="137" t="s">
        <v>240</v>
      </c>
      <c r="H4" s="138">
        <f>SUM(G:G)</f>
        <v>0</v>
      </c>
    </row>
    <row r="5" spans="1:8" x14ac:dyDescent="0.2">
      <c r="A5" s="86"/>
      <c r="B5" s="81"/>
      <c r="C5" s="82"/>
      <c r="D5" s="83"/>
      <c r="E5" s="82"/>
      <c r="F5" s="82"/>
      <c r="G5" s="139">
        <f>IF((E5/100*20)&gt;(E5-F5),(E5-F5),(E5/100*20))</f>
        <v>0</v>
      </c>
      <c r="H5" s="140"/>
    </row>
    <row r="6" spans="1:8" x14ac:dyDescent="0.2">
      <c r="A6" s="86"/>
      <c r="B6" s="84"/>
      <c r="C6" s="84"/>
      <c r="D6" s="84"/>
      <c r="E6" s="84"/>
      <c r="F6" s="84"/>
      <c r="G6" s="139">
        <f t="shared" ref="G6:G30" si="0">IF((E6/100*20)&gt;(E6-F6),(E6-F6),(E6/100*20))</f>
        <v>0</v>
      </c>
      <c r="H6" s="140"/>
    </row>
    <row r="7" spans="1:8" x14ac:dyDescent="0.2">
      <c r="A7" s="86"/>
      <c r="B7" s="81"/>
      <c r="C7" s="82"/>
      <c r="D7" s="83"/>
      <c r="E7" s="82"/>
      <c r="F7" s="82"/>
      <c r="G7" s="139">
        <f t="shared" si="0"/>
        <v>0</v>
      </c>
      <c r="H7" s="140"/>
    </row>
    <row r="8" spans="1:8" x14ac:dyDescent="0.2">
      <c r="A8" s="86"/>
      <c r="B8" s="84"/>
      <c r="C8" s="84"/>
      <c r="D8" s="84"/>
      <c r="E8" s="84"/>
      <c r="F8" s="84"/>
      <c r="G8" s="139">
        <f t="shared" si="0"/>
        <v>0</v>
      </c>
      <c r="H8" s="140"/>
    </row>
    <row r="9" spans="1:8" x14ac:dyDescent="0.2">
      <c r="A9" s="86"/>
      <c r="B9" s="81"/>
      <c r="C9" s="82"/>
      <c r="D9" s="83"/>
      <c r="E9" s="82"/>
      <c r="F9" s="82"/>
      <c r="G9" s="139">
        <f t="shared" si="0"/>
        <v>0</v>
      </c>
      <c r="H9" s="140"/>
    </row>
    <row r="10" spans="1:8" x14ac:dyDescent="0.2">
      <c r="A10" s="86"/>
      <c r="B10" s="84"/>
      <c r="C10" s="84"/>
      <c r="D10" s="84"/>
      <c r="E10" s="84"/>
      <c r="F10" s="84"/>
      <c r="G10" s="139">
        <f t="shared" si="0"/>
        <v>0</v>
      </c>
      <c r="H10" s="140"/>
    </row>
    <row r="11" spans="1:8" x14ac:dyDescent="0.2">
      <c r="A11" s="86"/>
      <c r="B11" s="81"/>
      <c r="C11" s="82"/>
      <c r="D11" s="83"/>
      <c r="E11" s="82"/>
      <c r="F11" s="82"/>
      <c r="G11" s="139">
        <f t="shared" si="0"/>
        <v>0</v>
      </c>
      <c r="H11" s="140"/>
    </row>
    <row r="12" spans="1:8" x14ac:dyDescent="0.2">
      <c r="A12" s="86"/>
      <c r="B12" s="84"/>
      <c r="C12" s="84"/>
      <c r="D12" s="84"/>
      <c r="E12" s="84"/>
      <c r="F12" s="84"/>
      <c r="G12" s="139">
        <f t="shared" si="0"/>
        <v>0</v>
      </c>
      <c r="H12" s="140"/>
    </row>
    <row r="13" spans="1:8" x14ac:dyDescent="0.2">
      <c r="A13" s="86"/>
      <c r="B13" s="81"/>
      <c r="C13" s="82"/>
      <c r="D13" s="83"/>
      <c r="E13" s="82"/>
      <c r="F13" s="82"/>
      <c r="G13" s="139">
        <f t="shared" si="0"/>
        <v>0</v>
      </c>
      <c r="H13" s="140"/>
    </row>
    <row r="14" spans="1:8" x14ac:dyDescent="0.2">
      <c r="A14" s="86"/>
      <c r="B14" s="84"/>
      <c r="C14" s="84"/>
      <c r="D14" s="84"/>
      <c r="E14" s="85"/>
      <c r="F14" s="85"/>
      <c r="G14" s="139">
        <f t="shared" si="0"/>
        <v>0</v>
      </c>
      <c r="H14" s="140"/>
    </row>
    <row r="15" spans="1:8" x14ac:dyDescent="0.2">
      <c r="A15" s="86"/>
      <c r="B15" s="81"/>
      <c r="C15" s="82"/>
      <c r="D15" s="83"/>
      <c r="E15" s="82"/>
      <c r="F15" s="82"/>
      <c r="G15" s="139">
        <f t="shared" si="0"/>
        <v>0</v>
      </c>
      <c r="H15" s="140"/>
    </row>
    <row r="16" spans="1:8" x14ac:dyDescent="0.2">
      <c r="A16" s="86"/>
      <c r="B16" s="84"/>
      <c r="C16" s="84"/>
      <c r="D16" s="84"/>
      <c r="E16" s="84"/>
      <c r="F16" s="84"/>
      <c r="G16" s="139">
        <f t="shared" si="0"/>
        <v>0</v>
      </c>
      <c r="H16" s="140"/>
    </row>
    <row r="17" spans="1:8" x14ac:dyDescent="0.2">
      <c r="A17" s="86"/>
      <c r="B17" s="81"/>
      <c r="C17" s="82"/>
      <c r="D17" s="83"/>
      <c r="E17" s="82"/>
      <c r="F17" s="82"/>
      <c r="G17" s="139">
        <f t="shared" si="0"/>
        <v>0</v>
      </c>
      <c r="H17" s="140"/>
    </row>
    <row r="18" spans="1:8" x14ac:dyDescent="0.2">
      <c r="A18" s="86"/>
      <c r="B18" s="84"/>
      <c r="C18" s="84"/>
      <c r="D18" s="84"/>
      <c r="E18" s="84"/>
      <c r="F18" s="84"/>
      <c r="G18" s="139">
        <f t="shared" si="0"/>
        <v>0</v>
      </c>
      <c r="H18" s="140"/>
    </row>
    <row r="19" spans="1:8" x14ac:dyDescent="0.2">
      <c r="A19" s="86"/>
      <c r="B19" s="81"/>
      <c r="C19" s="82"/>
      <c r="D19" s="83"/>
      <c r="E19" s="82"/>
      <c r="F19" s="82"/>
      <c r="G19" s="139">
        <f t="shared" si="0"/>
        <v>0</v>
      </c>
      <c r="H19" s="140"/>
    </row>
    <row r="20" spans="1:8" x14ac:dyDescent="0.2">
      <c r="A20" s="86"/>
      <c r="B20" s="84"/>
      <c r="C20" s="84"/>
      <c r="D20" s="84"/>
      <c r="E20" s="84"/>
      <c r="F20" s="84"/>
      <c r="G20" s="139">
        <f t="shared" si="0"/>
        <v>0</v>
      </c>
      <c r="H20" s="140"/>
    </row>
    <row r="21" spans="1:8" x14ac:dyDescent="0.2">
      <c r="A21" s="86"/>
      <c r="B21" s="81"/>
      <c r="C21" s="82"/>
      <c r="D21" s="83"/>
      <c r="E21" s="82"/>
      <c r="F21" s="82"/>
      <c r="G21" s="139">
        <f t="shared" si="0"/>
        <v>0</v>
      </c>
      <c r="H21" s="140"/>
    </row>
    <row r="22" spans="1:8" x14ac:dyDescent="0.2">
      <c r="A22" s="86"/>
      <c r="B22" s="84"/>
      <c r="C22" s="84"/>
      <c r="D22" s="84"/>
      <c r="E22" s="84"/>
      <c r="F22" s="84"/>
      <c r="G22" s="139">
        <f t="shared" si="0"/>
        <v>0</v>
      </c>
      <c r="H22" s="140"/>
    </row>
    <row r="23" spans="1:8" x14ac:dyDescent="0.2">
      <c r="A23" s="86"/>
      <c r="B23" s="81"/>
      <c r="C23" s="82"/>
      <c r="D23" s="83"/>
      <c r="E23" s="82"/>
      <c r="F23" s="82"/>
      <c r="G23" s="139">
        <f t="shared" si="0"/>
        <v>0</v>
      </c>
      <c r="H23" s="140"/>
    </row>
    <row r="24" spans="1:8" x14ac:dyDescent="0.2">
      <c r="A24" s="86"/>
      <c r="B24" s="84"/>
      <c r="C24" s="84"/>
      <c r="D24" s="84"/>
      <c r="E24" s="84"/>
      <c r="F24" s="84"/>
      <c r="G24" s="139">
        <f t="shared" si="0"/>
        <v>0</v>
      </c>
      <c r="H24" s="140"/>
    </row>
    <row r="25" spans="1:8" x14ac:dyDescent="0.2">
      <c r="A25" s="86"/>
      <c r="B25" s="81"/>
      <c r="C25" s="82"/>
      <c r="D25" s="83"/>
      <c r="E25" s="82"/>
      <c r="F25" s="82"/>
      <c r="G25" s="139">
        <f t="shared" si="0"/>
        <v>0</v>
      </c>
      <c r="H25" s="140"/>
    </row>
    <row r="26" spans="1:8" x14ac:dyDescent="0.2">
      <c r="A26" s="86"/>
      <c r="B26" s="84"/>
      <c r="C26" s="84"/>
      <c r="D26" s="84"/>
      <c r="E26" s="84"/>
      <c r="F26" s="84"/>
      <c r="G26" s="139">
        <f t="shared" si="0"/>
        <v>0</v>
      </c>
      <c r="H26" s="140"/>
    </row>
    <row r="27" spans="1:8" x14ac:dyDescent="0.2">
      <c r="A27" s="86"/>
      <c r="B27" s="81"/>
      <c r="C27" s="82"/>
      <c r="D27" s="83"/>
      <c r="E27" s="82"/>
      <c r="F27" s="82"/>
      <c r="G27" s="139">
        <f t="shared" si="0"/>
        <v>0</v>
      </c>
      <c r="H27" s="140"/>
    </row>
    <row r="28" spans="1:8" x14ac:dyDescent="0.2">
      <c r="A28" s="86"/>
      <c r="B28" s="84"/>
      <c r="C28" s="84"/>
      <c r="D28" s="84"/>
      <c r="E28" s="84"/>
      <c r="F28" s="84"/>
      <c r="G28" s="139">
        <f t="shared" si="0"/>
        <v>0</v>
      </c>
      <c r="H28" s="140"/>
    </row>
    <row r="29" spans="1:8" x14ac:dyDescent="0.2">
      <c r="A29" s="86"/>
      <c r="B29" s="81"/>
      <c r="C29" s="82"/>
      <c r="D29" s="83"/>
      <c r="E29" s="82"/>
      <c r="F29" s="82"/>
      <c r="G29" s="139">
        <f t="shared" si="0"/>
        <v>0</v>
      </c>
      <c r="H29" s="140"/>
    </row>
    <row r="30" spans="1:8" x14ac:dyDescent="0.2">
      <c r="A30" s="86"/>
      <c r="B30" s="84"/>
      <c r="C30" s="84"/>
      <c r="D30" s="84"/>
      <c r="E30" s="84"/>
      <c r="F30" s="84"/>
      <c r="G30" s="139">
        <f t="shared" si="0"/>
        <v>0</v>
      </c>
      <c r="H30" s="140"/>
    </row>
    <row r="31" spans="1:8" x14ac:dyDescent="0.2">
      <c r="A31" s="86"/>
      <c r="B31" s="86"/>
      <c r="C31" s="86"/>
      <c r="D31" s="86"/>
      <c r="E31" s="86"/>
      <c r="F31" s="86"/>
      <c r="G31" s="140"/>
      <c r="H31" s="140"/>
    </row>
    <row r="32" spans="1:8" x14ac:dyDescent="0.2">
      <c r="A32" s="86"/>
      <c r="B32" s="86"/>
      <c r="C32" s="86"/>
      <c r="D32" s="86"/>
      <c r="E32" s="86"/>
      <c r="F32" s="86"/>
      <c r="G32" s="140"/>
      <c r="H32" s="140"/>
    </row>
    <row r="33" spans="1:8" x14ac:dyDescent="0.2">
      <c r="A33" s="86"/>
      <c r="B33" s="86"/>
      <c r="C33" s="86"/>
      <c r="D33" s="86"/>
      <c r="E33" s="86"/>
      <c r="F33" s="86"/>
      <c r="G33" s="140"/>
      <c r="H33" s="140"/>
    </row>
    <row r="34" spans="1:8" x14ac:dyDescent="0.2">
      <c r="A34" s="86"/>
      <c r="B34" s="86"/>
      <c r="C34" s="86"/>
      <c r="D34" s="86"/>
      <c r="E34" s="86"/>
      <c r="F34" s="86"/>
      <c r="G34" s="140"/>
      <c r="H34" s="140"/>
    </row>
    <row r="35" spans="1:8" x14ac:dyDescent="0.2">
      <c r="A35" s="86"/>
      <c r="B35" s="86"/>
      <c r="C35" s="86"/>
      <c r="D35" s="86"/>
      <c r="E35" s="86"/>
      <c r="F35" s="86"/>
      <c r="G35" s="140"/>
      <c r="H35" s="140"/>
    </row>
    <row r="36" spans="1:8" x14ac:dyDescent="0.2">
      <c r="A36" s="86"/>
      <c r="B36" s="86"/>
      <c r="C36" s="86"/>
      <c r="D36" s="86"/>
      <c r="E36" s="86"/>
      <c r="F36" s="86"/>
      <c r="G36" s="140"/>
      <c r="H36" s="140"/>
    </row>
  </sheetData>
  <mergeCells count="2">
    <mergeCell ref="B2:F2"/>
    <mergeCell ref="B3:E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5" sqref="F5"/>
    </sheetView>
  </sheetViews>
  <sheetFormatPr defaultColWidth="11.42578125" defaultRowHeight="12.75" x14ac:dyDescent="0.2"/>
  <cols>
    <col min="1" max="1" width="40.7109375" customWidth="1"/>
    <col min="2" max="4" width="16.85546875" customWidth="1"/>
    <col min="5" max="5" width="16.85546875" style="70" customWidth="1"/>
    <col min="6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122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173</v>
      </c>
      <c r="D4" s="22" t="s">
        <v>174</v>
      </c>
      <c r="E4" s="158" t="s">
        <v>26</v>
      </c>
      <c r="F4" s="28">
        <f>SUM(E:E)</f>
        <v>0</v>
      </c>
    </row>
    <row r="5" spans="1:6" x14ac:dyDescent="0.2">
      <c r="A5" s="5"/>
      <c r="B5" s="23"/>
      <c r="C5" s="24"/>
      <c r="D5" s="25"/>
      <c r="E5" s="159">
        <v>0</v>
      </c>
    </row>
    <row r="6" spans="1:6" x14ac:dyDescent="0.2">
      <c r="B6" s="2"/>
      <c r="C6" s="2"/>
      <c r="D6" s="2"/>
      <c r="E6" s="162">
        <v>0</v>
      </c>
    </row>
    <row r="7" spans="1:6" x14ac:dyDescent="0.2">
      <c r="B7" s="23"/>
      <c r="C7" s="24"/>
      <c r="D7" s="25"/>
      <c r="E7" s="159">
        <v>0</v>
      </c>
    </row>
    <row r="8" spans="1:6" x14ac:dyDescent="0.2">
      <c r="B8" s="2"/>
      <c r="C8" s="2"/>
      <c r="D8" s="2"/>
      <c r="E8" s="162">
        <v>0</v>
      </c>
    </row>
    <row r="9" spans="1:6" x14ac:dyDescent="0.2">
      <c r="B9" s="23"/>
      <c r="C9" s="24"/>
      <c r="D9" s="25"/>
      <c r="E9" s="159">
        <v>0</v>
      </c>
    </row>
    <row r="10" spans="1:6" x14ac:dyDescent="0.2">
      <c r="B10" s="2"/>
      <c r="C10" s="2"/>
      <c r="D10" s="2"/>
      <c r="E10" s="162">
        <v>0</v>
      </c>
    </row>
    <row r="11" spans="1:6" x14ac:dyDescent="0.2">
      <c r="B11" s="23"/>
      <c r="C11" s="24"/>
      <c r="D11" s="25"/>
      <c r="E11" s="159">
        <v>0</v>
      </c>
    </row>
    <row r="12" spans="1:6" x14ac:dyDescent="0.2">
      <c r="B12" s="2"/>
      <c r="C12" s="2"/>
      <c r="D12" s="2"/>
      <c r="E12" s="162">
        <v>0</v>
      </c>
    </row>
    <row r="13" spans="1:6" x14ac:dyDescent="0.2">
      <c r="B13" s="23"/>
      <c r="C13" s="24"/>
      <c r="D13" s="25"/>
      <c r="E13" s="159">
        <v>0</v>
      </c>
    </row>
    <row r="14" spans="1:6" x14ac:dyDescent="0.2">
      <c r="B14" s="2"/>
      <c r="C14" s="2"/>
      <c r="D14" s="2"/>
      <c r="E14" s="162">
        <v>0</v>
      </c>
    </row>
    <row r="15" spans="1:6" x14ac:dyDescent="0.2">
      <c r="B15" s="23"/>
      <c r="C15" s="24"/>
      <c r="D15" s="25"/>
      <c r="E15" s="159">
        <v>0</v>
      </c>
    </row>
    <row r="16" spans="1:6" x14ac:dyDescent="0.2">
      <c r="B16" s="2"/>
      <c r="C16" s="2"/>
      <c r="D16" s="2"/>
      <c r="E16" s="162">
        <v>0</v>
      </c>
    </row>
    <row r="17" spans="2:5" x14ac:dyDescent="0.2">
      <c r="B17" s="23"/>
      <c r="C17" s="24"/>
      <c r="D17" s="25"/>
      <c r="E17" s="159">
        <v>0</v>
      </c>
    </row>
    <row r="18" spans="2:5" x14ac:dyDescent="0.2">
      <c r="B18" s="2"/>
      <c r="C18" s="2"/>
      <c r="D18" s="2"/>
      <c r="E18" s="162">
        <v>0</v>
      </c>
    </row>
    <row r="19" spans="2:5" x14ac:dyDescent="0.2">
      <c r="B19" s="23"/>
      <c r="C19" s="24"/>
      <c r="D19" s="25"/>
      <c r="E19" s="159">
        <v>0</v>
      </c>
    </row>
    <row r="20" spans="2:5" x14ac:dyDescent="0.2">
      <c r="B20" s="2"/>
      <c r="C20" s="2"/>
      <c r="D20" s="2"/>
      <c r="E20" s="162">
        <v>0</v>
      </c>
    </row>
    <row r="21" spans="2:5" x14ac:dyDescent="0.2">
      <c r="B21" s="23"/>
      <c r="C21" s="24"/>
      <c r="D21" s="25"/>
      <c r="E21" s="159">
        <v>0</v>
      </c>
    </row>
    <row r="22" spans="2:5" x14ac:dyDescent="0.2">
      <c r="B22" s="2"/>
      <c r="C22" s="2"/>
      <c r="D22" s="2"/>
      <c r="E22" s="162">
        <v>0</v>
      </c>
    </row>
    <row r="23" spans="2:5" x14ac:dyDescent="0.2">
      <c r="B23" s="23"/>
      <c r="C23" s="24"/>
      <c r="D23" s="25"/>
      <c r="E23" s="159">
        <v>0</v>
      </c>
    </row>
    <row r="24" spans="2:5" x14ac:dyDescent="0.2">
      <c r="B24" s="2"/>
      <c r="C24" s="2"/>
      <c r="D24" s="2"/>
      <c r="E24" s="162">
        <v>0</v>
      </c>
    </row>
    <row r="25" spans="2:5" x14ac:dyDescent="0.2">
      <c r="B25" s="23"/>
      <c r="C25" s="24"/>
      <c r="D25" s="25"/>
      <c r="E25" s="159">
        <v>0</v>
      </c>
    </row>
    <row r="26" spans="2:5" x14ac:dyDescent="0.2">
      <c r="B26" s="2"/>
      <c r="C26" s="2"/>
      <c r="D26" s="2"/>
      <c r="E26" s="162">
        <v>0</v>
      </c>
    </row>
    <row r="27" spans="2:5" x14ac:dyDescent="0.2">
      <c r="B27" s="23"/>
      <c r="C27" s="24"/>
      <c r="D27" s="25"/>
      <c r="E27" s="159">
        <v>0</v>
      </c>
    </row>
    <row r="28" spans="2:5" x14ac:dyDescent="0.2">
      <c r="B28" s="2"/>
      <c r="C28" s="2"/>
      <c r="D28" s="2"/>
      <c r="E28" s="162">
        <v>0</v>
      </c>
    </row>
    <row r="29" spans="2:5" x14ac:dyDescent="0.2">
      <c r="B29" s="23"/>
      <c r="C29" s="24"/>
      <c r="D29" s="25"/>
      <c r="E29" s="159">
        <v>0</v>
      </c>
    </row>
    <row r="30" spans="2:5" x14ac:dyDescent="0.2">
      <c r="B30" s="2"/>
      <c r="C30" s="2"/>
      <c r="D30" s="2"/>
      <c r="E30" s="160"/>
    </row>
  </sheetData>
  <mergeCells count="2">
    <mergeCell ref="B2:F2"/>
    <mergeCell ref="B3:E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54" t="s">
        <v>159</v>
      </c>
      <c r="C2" s="255"/>
      <c r="D2" s="255"/>
      <c r="E2" s="255"/>
      <c r="F2" s="256"/>
    </row>
    <row r="3" spans="1:8" ht="15.75" x14ac:dyDescent="0.25">
      <c r="B3" s="229" t="s">
        <v>121</v>
      </c>
      <c r="C3" s="257"/>
      <c r="D3" s="257"/>
      <c r="E3" s="230"/>
      <c r="F3" s="93" t="s">
        <v>99</v>
      </c>
      <c r="G3" s="93" t="s">
        <v>186</v>
      </c>
      <c r="H3" s="93" t="s">
        <v>145</v>
      </c>
    </row>
    <row r="4" spans="1:8" ht="25.5" x14ac:dyDescent="0.2">
      <c r="A4" s="77" t="s">
        <v>156</v>
      </c>
      <c r="B4" s="21" t="s">
        <v>97</v>
      </c>
      <c r="C4" s="22" t="s">
        <v>173</v>
      </c>
      <c r="D4" s="22" t="s">
        <v>174</v>
      </c>
      <c r="E4" s="26" t="s">
        <v>26</v>
      </c>
      <c r="F4" s="100">
        <f>SUM(E:E)</f>
        <v>0</v>
      </c>
      <c r="G4" s="100">
        <f>27300/5*PARAMETRI!B13/2500</f>
        <v>0</v>
      </c>
      <c r="H4" s="152">
        <f>MIN(F4:G4)</f>
        <v>0</v>
      </c>
    </row>
    <row r="5" spans="1:8" x14ac:dyDescent="0.2">
      <c r="B5" s="23"/>
      <c r="C5" s="24"/>
      <c r="D5" s="25"/>
      <c r="E5" s="24"/>
    </row>
    <row r="6" spans="1:8" x14ac:dyDescent="0.2">
      <c r="B6" s="2"/>
      <c r="C6" s="2"/>
      <c r="D6" s="2"/>
      <c r="E6" s="2"/>
    </row>
    <row r="7" spans="1:8" x14ac:dyDescent="0.2">
      <c r="B7" s="23"/>
      <c r="C7" s="24"/>
      <c r="D7" s="25"/>
      <c r="E7" s="24"/>
    </row>
    <row r="8" spans="1:8" x14ac:dyDescent="0.2">
      <c r="B8" s="2"/>
      <c r="C8" s="2"/>
      <c r="D8" s="2"/>
      <c r="E8" s="2"/>
    </row>
    <row r="9" spans="1:8" x14ac:dyDescent="0.2">
      <c r="B9" s="23"/>
      <c r="C9" s="24"/>
      <c r="D9" s="25"/>
      <c r="E9" s="24"/>
    </row>
    <row r="10" spans="1:8" x14ac:dyDescent="0.2">
      <c r="B10" s="2"/>
      <c r="C10" s="2"/>
      <c r="D10" s="2"/>
      <c r="E10" s="2"/>
    </row>
    <row r="11" spans="1:8" x14ac:dyDescent="0.2">
      <c r="B11" s="23"/>
      <c r="C11" s="24"/>
      <c r="D11" s="25"/>
      <c r="E11" s="24"/>
    </row>
    <row r="12" spans="1:8" x14ac:dyDescent="0.2">
      <c r="B12" s="2"/>
      <c r="C12" s="2"/>
      <c r="D12" s="2"/>
      <c r="E12" s="2"/>
    </row>
    <row r="13" spans="1:8" x14ac:dyDescent="0.2">
      <c r="B13" s="23"/>
      <c r="C13" s="24"/>
      <c r="D13" s="25"/>
      <c r="E13" s="24"/>
    </row>
    <row r="14" spans="1:8" x14ac:dyDescent="0.2">
      <c r="B14" s="2"/>
      <c r="C14" s="2"/>
      <c r="D14" s="2"/>
      <c r="E14" s="7"/>
    </row>
    <row r="15" spans="1:8" x14ac:dyDescent="0.2">
      <c r="B15" s="23"/>
      <c r="C15" s="24"/>
      <c r="D15" s="25"/>
      <c r="E15" s="24"/>
    </row>
    <row r="16" spans="1:8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2" width="18.28515625" customWidth="1"/>
    <col min="3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120</v>
      </c>
      <c r="C3" s="221"/>
      <c r="D3" s="221"/>
      <c r="E3" s="229"/>
      <c r="F3" s="27" t="s">
        <v>99</v>
      </c>
    </row>
    <row r="4" spans="1:6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workbookViewId="0">
      <selection activeCell="L9" sqref="L9"/>
    </sheetView>
  </sheetViews>
  <sheetFormatPr defaultColWidth="11.42578125" defaultRowHeight="12.75" x14ac:dyDescent="0.2"/>
  <cols>
    <col min="1" max="1" width="40.7109375" style="86" customWidth="1"/>
    <col min="2" max="2" width="19.42578125" style="86" customWidth="1"/>
    <col min="3" max="3" width="8.28515625" style="86" bestFit="1" customWidth="1"/>
    <col min="4" max="4" width="10.140625" style="86" bestFit="1" customWidth="1"/>
    <col min="5" max="5" width="10.42578125" style="86" bestFit="1" customWidth="1"/>
    <col min="6" max="6" width="10.85546875" style="90" bestFit="1" customWidth="1"/>
    <col min="7" max="7" width="11.140625" style="86" bestFit="1" customWidth="1"/>
    <col min="8" max="8" width="15.28515625" style="90" bestFit="1" customWidth="1"/>
    <col min="9" max="9" width="12.85546875" style="86" bestFit="1" customWidth="1"/>
    <col min="10" max="10" width="6.140625" style="120" customWidth="1"/>
    <col min="11" max="11" width="5.5703125" style="120" customWidth="1"/>
    <col min="12" max="12" width="12.140625" bestFit="1" customWidth="1"/>
  </cols>
  <sheetData>
    <row r="2" spans="1:12" ht="15.75" x14ac:dyDescent="0.25">
      <c r="B2" s="243" t="s">
        <v>159</v>
      </c>
      <c r="C2" s="243"/>
      <c r="D2" s="243"/>
      <c r="E2" s="243"/>
      <c r="F2" s="243"/>
      <c r="G2" s="243"/>
      <c r="H2" s="243"/>
      <c r="I2" s="243"/>
      <c r="L2" s="60" t="s">
        <v>155</v>
      </c>
    </row>
    <row r="3" spans="1:12" ht="15.75" x14ac:dyDescent="0.25">
      <c r="B3" s="242" t="s">
        <v>182</v>
      </c>
      <c r="C3" s="242"/>
      <c r="D3" s="242"/>
      <c r="E3" s="244"/>
      <c r="F3" s="244"/>
      <c r="G3" s="110"/>
      <c r="H3" s="92"/>
      <c r="I3" s="93" t="s">
        <v>152</v>
      </c>
      <c r="L3" s="60"/>
    </row>
    <row r="4" spans="1:12" ht="15" x14ac:dyDescent="0.25">
      <c r="A4" s="94" t="s">
        <v>156</v>
      </c>
      <c r="B4" s="78" t="s">
        <v>97</v>
      </c>
      <c r="C4" s="79" t="s">
        <v>24</v>
      </c>
      <c r="D4" s="79" t="s">
        <v>153</v>
      </c>
      <c r="E4" s="79" t="s">
        <v>154</v>
      </c>
      <c r="F4" s="95" t="s">
        <v>26</v>
      </c>
      <c r="G4" s="93" t="s">
        <v>169</v>
      </c>
      <c r="H4" s="95" t="s">
        <v>238</v>
      </c>
      <c r="I4" s="122">
        <f>SUM(H:H)</f>
        <v>0</v>
      </c>
      <c r="L4" s="76">
        <v>44197</v>
      </c>
    </row>
    <row r="5" spans="1:12" ht="15" x14ac:dyDescent="0.25">
      <c r="A5" s="81"/>
      <c r="B5" s="81"/>
      <c r="C5" s="82"/>
      <c r="D5" s="83"/>
      <c r="E5" s="83"/>
      <c r="F5" s="87"/>
      <c r="G5" s="83"/>
      <c r="H5" s="121">
        <f t="shared" ref="H5:H63" si="0">IF((G5-E5)&gt;0,F5/(G5-E5+1)*(K5-J5+1),0)</f>
        <v>0</v>
      </c>
      <c r="I5" s="96"/>
      <c r="J5" s="120">
        <f>IF(E5&lt;$L$4,$L$4,E5)</f>
        <v>44197</v>
      </c>
      <c r="K5" s="120">
        <f>IF(G5&gt;$L$5,$L$5,G5)</f>
        <v>0</v>
      </c>
      <c r="L5" s="76">
        <v>44561</v>
      </c>
    </row>
    <row r="6" spans="1:12" x14ac:dyDescent="0.2">
      <c r="A6" s="84"/>
      <c r="B6" s="85"/>
      <c r="C6" s="84"/>
      <c r="D6" s="88"/>
      <c r="E6" s="88"/>
      <c r="F6" s="88"/>
      <c r="G6" s="97"/>
      <c r="H6" s="123">
        <f t="shared" si="0"/>
        <v>0</v>
      </c>
      <c r="J6" s="120">
        <f t="shared" ref="J6:J63" si="1">IF(E6&lt;$L$4,$L$4,E6)</f>
        <v>44197</v>
      </c>
      <c r="K6" s="120">
        <f t="shared" ref="K6:K63" si="2">IF(G6&gt;$L$5,$L$5,G6)</f>
        <v>0</v>
      </c>
      <c r="L6" s="6" t="s">
        <v>171</v>
      </c>
    </row>
    <row r="7" spans="1:12" x14ac:dyDescent="0.2">
      <c r="A7" s="81"/>
      <c r="B7" s="81"/>
      <c r="C7" s="82"/>
      <c r="D7" s="83"/>
      <c r="E7" s="83"/>
      <c r="F7" s="87"/>
      <c r="G7" s="83"/>
      <c r="H7" s="121">
        <f t="shared" si="0"/>
        <v>0</v>
      </c>
      <c r="J7" s="120">
        <f t="shared" si="1"/>
        <v>44197</v>
      </c>
      <c r="K7" s="120">
        <f t="shared" si="2"/>
        <v>0</v>
      </c>
      <c r="L7" s="6" t="s">
        <v>170</v>
      </c>
    </row>
    <row r="8" spans="1:12" x14ac:dyDescent="0.2">
      <c r="A8" s="84"/>
      <c r="B8" s="84"/>
      <c r="C8" s="84"/>
      <c r="D8" s="88"/>
      <c r="E8" s="88"/>
      <c r="F8" s="88"/>
      <c r="G8" s="97"/>
      <c r="H8" s="123">
        <f t="shared" si="0"/>
        <v>0</v>
      </c>
      <c r="J8" s="120">
        <f t="shared" si="1"/>
        <v>44197</v>
      </c>
      <c r="K8" s="120">
        <f t="shared" si="2"/>
        <v>0</v>
      </c>
    </row>
    <row r="9" spans="1:12" x14ac:dyDescent="0.2">
      <c r="A9" s="81"/>
      <c r="B9" s="81"/>
      <c r="C9" s="82"/>
      <c r="D9" s="83"/>
      <c r="E9" s="83"/>
      <c r="F9" s="87"/>
      <c r="G9" s="82"/>
      <c r="H9" s="121">
        <f t="shared" si="0"/>
        <v>0</v>
      </c>
      <c r="J9" s="120">
        <f t="shared" si="1"/>
        <v>44197</v>
      </c>
      <c r="K9" s="120">
        <f t="shared" si="2"/>
        <v>0</v>
      </c>
    </row>
    <row r="10" spans="1:12" x14ac:dyDescent="0.2">
      <c r="A10" s="84"/>
      <c r="B10" s="84"/>
      <c r="C10" s="84"/>
      <c r="D10" s="84"/>
      <c r="E10" s="84"/>
      <c r="F10" s="88"/>
      <c r="G10" s="98"/>
      <c r="H10" s="123">
        <f t="shared" si="0"/>
        <v>0</v>
      </c>
      <c r="J10" s="120">
        <f t="shared" si="1"/>
        <v>44197</v>
      </c>
      <c r="K10" s="120">
        <f t="shared" si="2"/>
        <v>0</v>
      </c>
    </row>
    <row r="11" spans="1:12" x14ac:dyDescent="0.2">
      <c r="A11" s="81"/>
      <c r="B11" s="81"/>
      <c r="C11" s="82"/>
      <c r="D11" s="83"/>
      <c r="E11" s="83"/>
      <c r="F11" s="87"/>
      <c r="G11" s="82"/>
      <c r="H11" s="121">
        <f t="shared" si="0"/>
        <v>0</v>
      </c>
      <c r="J11" s="120">
        <f t="shared" si="1"/>
        <v>44197</v>
      </c>
      <c r="K11" s="120">
        <f t="shared" si="2"/>
        <v>0</v>
      </c>
    </row>
    <row r="12" spans="1:12" x14ac:dyDescent="0.2">
      <c r="A12" s="84"/>
      <c r="B12" s="84"/>
      <c r="C12" s="84"/>
      <c r="D12" s="84"/>
      <c r="E12" s="84"/>
      <c r="F12" s="88"/>
      <c r="G12" s="97"/>
      <c r="H12" s="123">
        <f t="shared" si="0"/>
        <v>0</v>
      </c>
      <c r="I12" s="99"/>
      <c r="J12" s="120">
        <f t="shared" si="1"/>
        <v>44197</v>
      </c>
      <c r="K12" s="120">
        <f t="shared" si="2"/>
        <v>0</v>
      </c>
    </row>
    <row r="13" spans="1:12" x14ac:dyDescent="0.2">
      <c r="A13" s="81"/>
      <c r="B13" s="81"/>
      <c r="C13" s="82"/>
      <c r="D13" s="83"/>
      <c r="E13" s="83"/>
      <c r="F13" s="87"/>
      <c r="G13" s="82"/>
      <c r="H13" s="121">
        <f t="shared" si="0"/>
        <v>0</v>
      </c>
      <c r="J13" s="120">
        <f t="shared" si="1"/>
        <v>44197</v>
      </c>
      <c r="K13" s="120">
        <f t="shared" si="2"/>
        <v>0</v>
      </c>
    </row>
    <row r="14" spans="1:12" x14ac:dyDescent="0.2">
      <c r="A14" s="84"/>
      <c r="B14" s="84"/>
      <c r="C14" s="84"/>
      <c r="D14" s="84"/>
      <c r="E14" s="84"/>
      <c r="F14" s="89"/>
      <c r="G14" s="97"/>
      <c r="H14" s="123">
        <f t="shared" si="0"/>
        <v>0</v>
      </c>
      <c r="J14" s="120">
        <f t="shared" si="1"/>
        <v>44197</v>
      </c>
      <c r="K14" s="120">
        <f t="shared" si="2"/>
        <v>0</v>
      </c>
    </row>
    <row r="15" spans="1:12" x14ac:dyDescent="0.2">
      <c r="A15" s="81"/>
      <c r="B15" s="81"/>
      <c r="C15" s="82"/>
      <c r="D15" s="83"/>
      <c r="E15" s="83"/>
      <c r="F15" s="87"/>
      <c r="G15" s="82"/>
      <c r="H15" s="121">
        <f t="shared" si="0"/>
        <v>0</v>
      </c>
      <c r="J15" s="120">
        <f t="shared" si="1"/>
        <v>44197</v>
      </c>
      <c r="K15" s="120">
        <f t="shared" si="2"/>
        <v>0</v>
      </c>
    </row>
    <row r="16" spans="1:12" x14ac:dyDescent="0.2">
      <c r="A16" s="84"/>
      <c r="B16" s="84"/>
      <c r="C16" s="84"/>
      <c r="D16" s="84"/>
      <c r="E16" s="84"/>
      <c r="F16" s="88"/>
      <c r="G16" s="97"/>
      <c r="H16" s="123">
        <f t="shared" si="0"/>
        <v>0</v>
      </c>
      <c r="J16" s="120">
        <f t="shared" si="1"/>
        <v>44197</v>
      </c>
      <c r="K16" s="120">
        <f t="shared" si="2"/>
        <v>0</v>
      </c>
    </row>
    <row r="17" spans="1:11" x14ac:dyDescent="0.2">
      <c r="A17" s="81"/>
      <c r="B17" s="81"/>
      <c r="C17" s="82"/>
      <c r="D17" s="83"/>
      <c r="E17" s="83"/>
      <c r="F17" s="87"/>
      <c r="G17" s="82"/>
      <c r="H17" s="121">
        <f t="shared" si="0"/>
        <v>0</v>
      </c>
      <c r="J17" s="120">
        <f t="shared" si="1"/>
        <v>44197</v>
      </c>
      <c r="K17" s="120">
        <f t="shared" si="2"/>
        <v>0</v>
      </c>
    </row>
    <row r="18" spans="1:11" x14ac:dyDescent="0.2">
      <c r="A18" s="84"/>
      <c r="B18" s="84"/>
      <c r="C18" s="84"/>
      <c r="D18" s="84"/>
      <c r="E18" s="84"/>
      <c r="F18" s="88"/>
      <c r="G18" s="97"/>
      <c r="H18" s="123">
        <f t="shared" si="0"/>
        <v>0</v>
      </c>
      <c r="J18" s="120">
        <f t="shared" si="1"/>
        <v>44197</v>
      </c>
      <c r="K18" s="120">
        <f t="shared" si="2"/>
        <v>0</v>
      </c>
    </row>
    <row r="19" spans="1:11" x14ac:dyDescent="0.2">
      <c r="A19" s="81"/>
      <c r="B19" s="81"/>
      <c r="C19" s="82"/>
      <c r="D19" s="83"/>
      <c r="E19" s="83"/>
      <c r="F19" s="87"/>
      <c r="G19" s="82"/>
      <c r="H19" s="121">
        <f t="shared" si="0"/>
        <v>0</v>
      </c>
      <c r="J19" s="120">
        <f t="shared" si="1"/>
        <v>44197</v>
      </c>
      <c r="K19" s="120">
        <f t="shared" si="2"/>
        <v>0</v>
      </c>
    </row>
    <row r="20" spans="1:11" x14ac:dyDescent="0.2">
      <c r="A20" s="84"/>
      <c r="B20" s="84"/>
      <c r="C20" s="84"/>
      <c r="D20" s="84"/>
      <c r="E20" s="84"/>
      <c r="F20" s="88"/>
      <c r="G20" s="97"/>
      <c r="H20" s="123">
        <f t="shared" si="0"/>
        <v>0</v>
      </c>
      <c r="J20" s="120">
        <f t="shared" si="1"/>
        <v>44197</v>
      </c>
      <c r="K20" s="120">
        <f t="shared" si="2"/>
        <v>0</v>
      </c>
    </row>
    <row r="21" spans="1:11" x14ac:dyDescent="0.2">
      <c r="A21" s="81"/>
      <c r="B21" s="81"/>
      <c r="C21" s="82"/>
      <c r="D21" s="83"/>
      <c r="E21" s="83"/>
      <c r="F21" s="87"/>
      <c r="G21" s="82"/>
      <c r="H21" s="121">
        <f t="shared" si="0"/>
        <v>0</v>
      </c>
      <c r="J21" s="120">
        <f t="shared" si="1"/>
        <v>44197</v>
      </c>
      <c r="K21" s="120">
        <f t="shared" si="2"/>
        <v>0</v>
      </c>
    </row>
    <row r="22" spans="1:11" x14ac:dyDescent="0.2">
      <c r="A22" s="84"/>
      <c r="B22" s="84"/>
      <c r="C22" s="84"/>
      <c r="D22" s="84"/>
      <c r="E22" s="84"/>
      <c r="F22" s="88"/>
      <c r="G22" s="97"/>
      <c r="H22" s="123">
        <f t="shared" si="0"/>
        <v>0</v>
      </c>
      <c r="J22" s="120">
        <f t="shared" si="1"/>
        <v>44197</v>
      </c>
      <c r="K22" s="120">
        <f t="shared" si="2"/>
        <v>0</v>
      </c>
    </row>
    <row r="23" spans="1:11" x14ac:dyDescent="0.2">
      <c r="A23" s="81"/>
      <c r="B23" s="81"/>
      <c r="C23" s="82"/>
      <c r="D23" s="83"/>
      <c r="E23" s="83"/>
      <c r="F23" s="87"/>
      <c r="G23" s="83"/>
      <c r="H23" s="121">
        <f t="shared" si="0"/>
        <v>0</v>
      </c>
      <c r="J23" s="120">
        <f t="shared" si="1"/>
        <v>44197</v>
      </c>
      <c r="K23" s="120">
        <f t="shared" si="2"/>
        <v>0</v>
      </c>
    </row>
    <row r="24" spans="1:11" x14ac:dyDescent="0.2">
      <c r="A24" s="84"/>
      <c r="B24" s="84"/>
      <c r="C24" s="84"/>
      <c r="D24" s="84"/>
      <c r="E24" s="84"/>
      <c r="F24" s="88"/>
      <c r="G24" s="97"/>
      <c r="H24" s="123">
        <f t="shared" si="0"/>
        <v>0</v>
      </c>
      <c r="J24" s="120">
        <f t="shared" si="1"/>
        <v>44197</v>
      </c>
      <c r="K24" s="120">
        <f t="shared" si="2"/>
        <v>0</v>
      </c>
    </row>
    <row r="25" spans="1:11" x14ac:dyDescent="0.2">
      <c r="A25" s="81"/>
      <c r="B25" s="81"/>
      <c r="C25" s="82"/>
      <c r="D25" s="83"/>
      <c r="E25" s="83"/>
      <c r="F25" s="87"/>
      <c r="G25" s="82"/>
      <c r="H25" s="121">
        <f t="shared" si="0"/>
        <v>0</v>
      </c>
      <c r="J25" s="120">
        <f t="shared" si="1"/>
        <v>44197</v>
      </c>
      <c r="K25" s="120">
        <f t="shared" si="2"/>
        <v>0</v>
      </c>
    </row>
    <row r="26" spans="1:11" x14ac:dyDescent="0.2">
      <c r="A26" s="84"/>
      <c r="B26" s="84"/>
      <c r="C26" s="84"/>
      <c r="D26" s="84"/>
      <c r="E26" s="84"/>
      <c r="F26" s="88"/>
      <c r="G26" s="97"/>
      <c r="H26" s="123">
        <f t="shared" si="0"/>
        <v>0</v>
      </c>
      <c r="J26" s="120">
        <f t="shared" si="1"/>
        <v>44197</v>
      </c>
      <c r="K26" s="120">
        <f t="shared" si="2"/>
        <v>0</v>
      </c>
    </row>
    <row r="27" spans="1:11" x14ac:dyDescent="0.2">
      <c r="A27" s="81"/>
      <c r="B27" s="81"/>
      <c r="C27" s="82"/>
      <c r="D27" s="83"/>
      <c r="E27" s="83"/>
      <c r="F27" s="87"/>
      <c r="G27" s="82"/>
      <c r="H27" s="121">
        <f t="shared" si="0"/>
        <v>0</v>
      </c>
      <c r="J27" s="120">
        <f t="shared" si="1"/>
        <v>44197</v>
      </c>
      <c r="K27" s="120">
        <f t="shared" si="2"/>
        <v>0</v>
      </c>
    </row>
    <row r="28" spans="1:11" x14ac:dyDescent="0.2">
      <c r="A28" s="84"/>
      <c r="B28" s="84"/>
      <c r="C28" s="84"/>
      <c r="D28" s="84"/>
      <c r="E28" s="84"/>
      <c r="F28" s="88"/>
      <c r="G28" s="97"/>
      <c r="H28" s="123">
        <f t="shared" si="0"/>
        <v>0</v>
      </c>
      <c r="J28" s="120">
        <f t="shared" si="1"/>
        <v>44197</v>
      </c>
      <c r="K28" s="120">
        <f t="shared" si="2"/>
        <v>0</v>
      </c>
    </row>
    <row r="29" spans="1:11" x14ac:dyDescent="0.2">
      <c r="A29" s="81"/>
      <c r="B29" s="81"/>
      <c r="C29" s="82"/>
      <c r="D29" s="83"/>
      <c r="E29" s="83"/>
      <c r="F29" s="87"/>
      <c r="G29" s="82"/>
      <c r="H29" s="121">
        <f t="shared" si="0"/>
        <v>0</v>
      </c>
      <c r="J29" s="120">
        <f t="shared" si="1"/>
        <v>44197</v>
      </c>
      <c r="K29" s="120">
        <f t="shared" si="2"/>
        <v>0</v>
      </c>
    </row>
    <row r="30" spans="1:11" x14ac:dyDescent="0.2">
      <c r="A30" s="84"/>
      <c r="B30" s="84"/>
      <c r="C30" s="84"/>
      <c r="D30" s="84"/>
      <c r="E30" s="84"/>
      <c r="F30" s="88"/>
      <c r="G30" s="97"/>
      <c r="H30" s="123">
        <f t="shared" si="0"/>
        <v>0</v>
      </c>
      <c r="J30" s="120">
        <f t="shared" si="1"/>
        <v>44197</v>
      </c>
      <c r="K30" s="120">
        <f t="shared" si="2"/>
        <v>0</v>
      </c>
    </row>
    <row r="31" spans="1:11" x14ac:dyDescent="0.2">
      <c r="A31" s="81"/>
      <c r="B31" s="81"/>
      <c r="C31" s="82"/>
      <c r="D31" s="83"/>
      <c r="E31" s="83"/>
      <c r="F31" s="87"/>
      <c r="G31" s="82"/>
      <c r="H31" s="121">
        <f t="shared" si="0"/>
        <v>0</v>
      </c>
      <c r="J31" s="120">
        <f t="shared" si="1"/>
        <v>44197</v>
      </c>
      <c r="K31" s="120">
        <f t="shared" si="2"/>
        <v>0</v>
      </c>
    </row>
    <row r="32" spans="1:11" x14ac:dyDescent="0.2">
      <c r="A32" s="84"/>
      <c r="B32" s="84"/>
      <c r="C32" s="84"/>
      <c r="D32" s="84"/>
      <c r="E32" s="84"/>
      <c r="F32" s="88"/>
      <c r="G32" s="97"/>
      <c r="H32" s="123">
        <f t="shared" si="0"/>
        <v>0</v>
      </c>
      <c r="J32" s="120">
        <f t="shared" si="1"/>
        <v>44197</v>
      </c>
      <c r="K32" s="120">
        <f t="shared" si="2"/>
        <v>0</v>
      </c>
    </row>
    <row r="33" spans="1:11" x14ac:dyDescent="0.2">
      <c r="A33" s="81"/>
      <c r="B33" s="81"/>
      <c r="C33" s="82"/>
      <c r="D33" s="83"/>
      <c r="E33" s="83"/>
      <c r="F33" s="87"/>
      <c r="G33" s="82"/>
      <c r="H33" s="121">
        <f t="shared" si="0"/>
        <v>0</v>
      </c>
      <c r="J33" s="120">
        <f t="shared" si="1"/>
        <v>44197</v>
      </c>
      <c r="K33" s="120">
        <f t="shared" si="2"/>
        <v>0</v>
      </c>
    </row>
    <row r="34" spans="1:11" x14ac:dyDescent="0.2">
      <c r="A34" s="84"/>
      <c r="B34" s="84"/>
      <c r="C34" s="84"/>
      <c r="D34" s="84"/>
      <c r="E34" s="84"/>
      <c r="F34" s="88"/>
      <c r="G34" s="97"/>
      <c r="H34" s="123">
        <f t="shared" si="0"/>
        <v>0</v>
      </c>
      <c r="J34" s="120">
        <f t="shared" si="1"/>
        <v>44197</v>
      </c>
      <c r="K34" s="120">
        <f t="shared" si="2"/>
        <v>0</v>
      </c>
    </row>
    <row r="35" spans="1:11" x14ac:dyDescent="0.2">
      <c r="A35" s="81"/>
      <c r="B35" s="81"/>
      <c r="C35" s="82"/>
      <c r="D35" s="83"/>
      <c r="E35" s="83"/>
      <c r="F35" s="87"/>
      <c r="G35" s="82"/>
      <c r="H35" s="121">
        <f t="shared" si="0"/>
        <v>0</v>
      </c>
      <c r="J35" s="120">
        <f t="shared" si="1"/>
        <v>44197</v>
      </c>
      <c r="K35" s="120">
        <f t="shared" si="2"/>
        <v>0</v>
      </c>
    </row>
    <row r="36" spans="1:11" x14ac:dyDescent="0.2">
      <c r="A36" s="84"/>
      <c r="B36" s="84"/>
      <c r="C36" s="84"/>
      <c r="D36" s="84"/>
      <c r="E36" s="84"/>
      <c r="F36" s="88"/>
      <c r="G36" s="97"/>
      <c r="H36" s="123">
        <f t="shared" si="0"/>
        <v>0</v>
      </c>
      <c r="J36" s="120">
        <f t="shared" si="1"/>
        <v>44197</v>
      </c>
      <c r="K36" s="120">
        <f t="shared" si="2"/>
        <v>0</v>
      </c>
    </row>
    <row r="37" spans="1:11" x14ac:dyDescent="0.2">
      <c r="A37" s="81"/>
      <c r="B37" s="81"/>
      <c r="C37" s="82"/>
      <c r="D37" s="83"/>
      <c r="E37" s="83"/>
      <c r="F37" s="87"/>
      <c r="G37" s="82"/>
      <c r="H37" s="121">
        <f t="shared" si="0"/>
        <v>0</v>
      </c>
      <c r="J37" s="120">
        <f t="shared" si="1"/>
        <v>44197</v>
      </c>
      <c r="K37" s="120">
        <f t="shared" si="2"/>
        <v>0</v>
      </c>
    </row>
    <row r="38" spans="1:11" x14ac:dyDescent="0.2">
      <c r="A38" s="84"/>
      <c r="B38" s="84"/>
      <c r="C38" s="84"/>
      <c r="D38" s="84"/>
      <c r="E38" s="84"/>
      <c r="F38" s="88"/>
      <c r="G38" s="97"/>
      <c r="H38" s="123">
        <f t="shared" si="0"/>
        <v>0</v>
      </c>
      <c r="J38" s="120">
        <f t="shared" si="1"/>
        <v>44197</v>
      </c>
      <c r="K38" s="120">
        <f t="shared" si="2"/>
        <v>0</v>
      </c>
    </row>
    <row r="39" spans="1:11" x14ac:dyDescent="0.2">
      <c r="A39" s="81"/>
      <c r="B39" s="81"/>
      <c r="C39" s="82"/>
      <c r="D39" s="83"/>
      <c r="E39" s="83"/>
      <c r="F39" s="87"/>
      <c r="G39" s="82"/>
      <c r="H39" s="121">
        <f t="shared" si="0"/>
        <v>0</v>
      </c>
      <c r="J39" s="120">
        <f t="shared" si="1"/>
        <v>44197</v>
      </c>
      <c r="K39" s="120">
        <f t="shared" si="2"/>
        <v>0</v>
      </c>
    </row>
    <row r="40" spans="1:11" x14ac:dyDescent="0.2">
      <c r="A40" s="84"/>
      <c r="B40" s="84"/>
      <c r="C40" s="84"/>
      <c r="D40" s="84"/>
      <c r="E40" s="84"/>
      <c r="F40" s="88"/>
      <c r="G40" s="97"/>
      <c r="H40" s="123">
        <f t="shared" si="0"/>
        <v>0</v>
      </c>
      <c r="J40" s="120">
        <f t="shared" si="1"/>
        <v>44197</v>
      </c>
      <c r="K40" s="120">
        <f t="shared" si="2"/>
        <v>0</v>
      </c>
    </row>
    <row r="41" spans="1:11" x14ac:dyDescent="0.2">
      <c r="A41" s="81"/>
      <c r="B41" s="81"/>
      <c r="C41" s="82"/>
      <c r="D41" s="83"/>
      <c r="E41" s="83"/>
      <c r="F41" s="87"/>
      <c r="G41" s="82"/>
      <c r="H41" s="121">
        <f t="shared" si="0"/>
        <v>0</v>
      </c>
      <c r="J41" s="120">
        <f t="shared" si="1"/>
        <v>44197</v>
      </c>
      <c r="K41" s="120">
        <f t="shared" si="2"/>
        <v>0</v>
      </c>
    </row>
    <row r="42" spans="1:11" x14ac:dyDescent="0.2">
      <c r="A42" s="84"/>
      <c r="B42" s="84"/>
      <c r="C42" s="84"/>
      <c r="D42" s="84"/>
      <c r="E42" s="84"/>
      <c r="F42" s="88"/>
      <c r="G42" s="97"/>
      <c r="H42" s="123">
        <f t="shared" si="0"/>
        <v>0</v>
      </c>
      <c r="J42" s="120">
        <f t="shared" si="1"/>
        <v>44197</v>
      </c>
      <c r="K42" s="120">
        <f t="shared" si="2"/>
        <v>0</v>
      </c>
    </row>
    <row r="43" spans="1:11" x14ac:dyDescent="0.2">
      <c r="A43" s="81"/>
      <c r="B43" s="81"/>
      <c r="C43" s="82"/>
      <c r="D43" s="83"/>
      <c r="E43" s="83"/>
      <c r="F43" s="87"/>
      <c r="G43" s="82"/>
      <c r="H43" s="121">
        <f t="shared" si="0"/>
        <v>0</v>
      </c>
      <c r="J43" s="120">
        <f t="shared" si="1"/>
        <v>44197</v>
      </c>
      <c r="K43" s="120">
        <f t="shared" si="2"/>
        <v>0</v>
      </c>
    </row>
    <row r="44" spans="1:11" x14ac:dyDescent="0.2">
      <c r="A44" s="84"/>
      <c r="B44" s="84"/>
      <c r="C44" s="84"/>
      <c r="D44" s="84"/>
      <c r="E44" s="84"/>
      <c r="F44" s="88"/>
      <c r="G44" s="97"/>
      <c r="H44" s="123">
        <f t="shared" si="0"/>
        <v>0</v>
      </c>
      <c r="J44" s="120">
        <f t="shared" si="1"/>
        <v>44197</v>
      </c>
      <c r="K44" s="120">
        <f t="shared" si="2"/>
        <v>0</v>
      </c>
    </row>
    <row r="45" spans="1:11" x14ac:dyDescent="0.2">
      <c r="A45" s="81"/>
      <c r="B45" s="81"/>
      <c r="C45" s="82"/>
      <c r="D45" s="83"/>
      <c r="E45" s="83"/>
      <c r="F45" s="87"/>
      <c r="G45" s="82"/>
      <c r="H45" s="121">
        <f t="shared" si="0"/>
        <v>0</v>
      </c>
      <c r="J45" s="120">
        <f t="shared" si="1"/>
        <v>44197</v>
      </c>
      <c r="K45" s="120">
        <f t="shared" si="2"/>
        <v>0</v>
      </c>
    </row>
    <row r="46" spans="1:11" x14ac:dyDescent="0.2">
      <c r="A46" s="84"/>
      <c r="B46" s="84"/>
      <c r="C46" s="84"/>
      <c r="D46" s="84"/>
      <c r="E46" s="84"/>
      <c r="F46" s="88"/>
      <c r="G46" s="97"/>
      <c r="H46" s="123">
        <f t="shared" si="0"/>
        <v>0</v>
      </c>
      <c r="J46" s="120">
        <f t="shared" si="1"/>
        <v>44197</v>
      </c>
      <c r="K46" s="120">
        <f t="shared" si="2"/>
        <v>0</v>
      </c>
    </row>
    <row r="47" spans="1:11" x14ac:dyDescent="0.2">
      <c r="A47" s="81"/>
      <c r="B47" s="81"/>
      <c r="C47" s="82"/>
      <c r="D47" s="83"/>
      <c r="E47" s="83"/>
      <c r="F47" s="87"/>
      <c r="G47" s="82"/>
      <c r="H47" s="121">
        <f t="shared" si="0"/>
        <v>0</v>
      </c>
      <c r="J47" s="120">
        <f t="shared" si="1"/>
        <v>44197</v>
      </c>
      <c r="K47" s="120">
        <f t="shared" si="2"/>
        <v>0</v>
      </c>
    </row>
    <row r="48" spans="1:11" x14ac:dyDescent="0.2">
      <c r="A48" s="84"/>
      <c r="B48" s="84"/>
      <c r="C48" s="84"/>
      <c r="D48" s="84"/>
      <c r="E48" s="84"/>
      <c r="F48" s="88"/>
      <c r="G48" s="97"/>
      <c r="H48" s="123">
        <f t="shared" si="0"/>
        <v>0</v>
      </c>
      <c r="J48" s="120">
        <f t="shared" si="1"/>
        <v>44197</v>
      </c>
      <c r="K48" s="120">
        <f t="shared" si="2"/>
        <v>0</v>
      </c>
    </row>
    <row r="49" spans="1:11" x14ac:dyDescent="0.2">
      <c r="A49" s="81"/>
      <c r="B49" s="81"/>
      <c r="C49" s="82"/>
      <c r="D49" s="83"/>
      <c r="E49" s="83"/>
      <c r="F49" s="87"/>
      <c r="G49" s="82"/>
      <c r="H49" s="121">
        <f t="shared" si="0"/>
        <v>0</v>
      </c>
      <c r="J49" s="120">
        <f t="shared" si="1"/>
        <v>44197</v>
      </c>
      <c r="K49" s="120">
        <f t="shared" si="2"/>
        <v>0</v>
      </c>
    </row>
    <row r="50" spans="1:11" x14ac:dyDescent="0.2">
      <c r="A50" s="84"/>
      <c r="B50" s="84"/>
      <c r="C50" s="84"/>
      <c r="D50" s="84"/>
      <c r="E50" s="84"/>
      <c r="F50" s="88"/>
      <c r="G50" s="97"/>
      <c r="H50" s="123">
        <f t="shared" si="0"/>
        <v>0</v>
      </c>
      <c r="J50" s="120">
        <f t="shared" si="1"/>
        <v>44197</v>
      </c>
      <c r="K50" s="120">
        <f t="shared" si="2"/>
        <v>0</v>
      </c>
    </row>
    <row r="51" spans="1:11" x14ac:dyDescent="0.2">
      <c r="A51" s="81"/>
      <c r="B51" s="81"/>
      <c r="C51" s="82"/>
      <c r="D51" s="83"/>
      <c r="E51" s="83"/>
      <c r="F51" s="87"/>
      <c r="G51" s="82"/>
      <c r="H51" s="121">
        <f t="shared" si="0"/>
        <v>0</v>
      </c>
      <c r="J51" s="120">
        <f t="shared" si="1"/>
        <v>44197</v>
      </c>
      <c r="K51" s="120">
        <f t="shared" si="2"/>
        <v>0</v>
      </c>
    </row>
    <row r="52" spans="1:11" x14ac:dyDescent="0.2">
      <c r="A52" s="84"/>
      <c r="B52" s="84"/>
      <c r="C52" s="84"/>
      <c r="D52" s="84"/>
      <c r="E52" s="84"/>
      <c r="F52" s="88"/>
      <c r="G52" s="97"/>
      <c r="H52" s="123">
        <f t="shared" si="0"/>
        <v>0</v>
      </c>
      <c r="J52" s="120">
        <f t="shared" si="1"/>
        <v>44197</v>
      </c>
      <c r="K52" s="120">
        <f t="shared" si="2"/>
        <v>0</v>
      </c>
    </row>
    <row r="53" spans="1:11" x14ac:dyDescent="0.2">
      <c r="A53" s="81"/>
      <c r="B53" s="81"/>
      <c r="C53" s="82"/>
      <c r="D53" s="83"/>
      <c r="E53" s="83"/>
      <c r="F53" s="87"/>
      <c r="G53" s="82"/>
      <c r="H53" s="121">
        <f t="shared" si="0"/>
        <v>0</v>
      </c>
      <c r="J53" s="120">
        <f t="shared" si="1"/>
        <v>44197</v>
      </c>
      <c r="K53" s="120">
        <f t="shared" si="2"/>
        <v>0</v>
      </c>
    </row>
    <row r="54" spans="1:11" x14ac:dyDescent="0.2">
      <c r="A54" s="84"/>
      <c r="B54" s="84"/>
      <c r="C54" s="84"/>
      <c r="D54" s="84"/>
      <c r="E54" s="84"/>
      <c r="F54" s="88"/>
      <c r="G54" s="97"/>
      <c r="H54" s="123">
        <f t="shared" si="0"/>
        <v>0</v>
      </c>
      <c r="J54" s="120">
        <f t="shared" si="1"/>
        <v>44197</v>
      </c>
      <c r="K54" s="120">
        <f t="shared" si="2"/>
        <v>0</v>
      </c>
    </row>
    <row r="55" spans="1:11" x14ac:dyDescent="0.2">
      <c r="A55" s="81"/>
      <c r="B55" s="81"/>
      <c r="C55" s="82"/>
      <c r="D55" s="83"/>
      <c r="E55" s="83"/>
      <c r="F55" s="87"/>
      <c r="G55" s="82"/>
      <c r="H55" s="121">
        <f t="shared" si="0"/>
        <v>0</v>
      </c>
      <c r="J55" s="120">
        <f t="shared" si="1"/>
        <v>44197</v>
      </c>
      <c r="K55" s="120">
        <f t="shared" si="2"/>
        <v>0</v>
      </c>
    </row>
    <row r="56" spans="1:11" x14ac:dyDescent="0.2">
      <c r="A56" s="84"/>
      <c r="B56" s="84"/>
      <c r="C56" s="84"/>
      <c r="D56" s="84"/>
      <c r="E56" s="84"/>
      <c r="F56" s="88"/>
      <c r="G56" s="97"/>
      <c r="H56" s="123">
        <f t="shared" si="0"/>
        <v>0</v>
      </c>
      <c r="J56" s="120">
        <f t="shared" si="1"/>
        <v>44197</v>
      </c>
      <c r="K56" s="120">
        <f t="shared" si="2"/>
        <v>0</v>
      </c>
    </row>
    <row r="57" spans="1:11" x14ac:dyDescent="0.2">
      <c r="A57" s="81"/>
      <c r="B57" s="81"/>
      <c r="C57" s="82"/>
      <c r="D57" s="83"/>
      <c r="E57" s="83"/>
      <c r="F57" s="87"/>
      <c r="G57" s="82"/>
      <c r="H57" s="121">
        <f t="shared" si="0"/>
        <v>0</v>
      </c>
      <c r="J57" s="120">
        <f t="shared" si="1"/>
        <v>44197</v>
      </c>
      <c r="K57" s="120">
        <f t="shared" si="2"/>
        <v>0</v>
      </c>
    </row>
    <row r="58" spans="1:11" x14ac:dyDescent="0.2">
      <c r="A58" s="84"/>
      <c r="B58" s="84"/>
      <c r="C58" s="84"/>
      <c r="D58" s="84"/>
      <c r="E58" s="84"/>
      <c r="F58" s="88"/>
      <c r="G58" s="97"/>
      <c r="H58" s="123">
        <f t="shared" si="0"/>
        <v>0</v>
      </c>
      <c r="J58" s="120">
        <f t="shared" si="1"/>
        <v>44197</v>
      </c>
      <c r="K58" s="120">
        <f t="shared" si="2"/>
        <v>0</v>
      </c>
    </row>
    <row r="59" spans="1:11" x14ac:dyDescent="0.2">
      <c r="A59" s="81"/>
      <c r="B59" s="81"/>
      <c r="C59" s="82"/>
      <c r="D59" s="83"/>
      <c r="E59" s="83"/>
      <c r="F59" s="87"/>
      <c r="G59" s="82"/>
      <c r="H59" s="121">
        <f t="shared" si="0"/>
        <v>0</v>
      </c>
      <c r="J59" s="120">
        <f t="shared" si="1"/>
        <v>44197</v>
      </c>
      <c r="K59" s="120">
        <f t="shared" si="2"/>
        <v>0</v>
      </c>
    </row>
    <row r="60" spans="1:11" x14ac:dyDescent="0.2">
      <c r="A60" s="84"/>
      <c r="B60" s="84"/>
      <c r="C60" s="84"/>
      <c r="D60" s="84"/>
      <c r="E60" s="84"/>
      <c r="F60" s="88"/>
      <c r="G60" s="97"/>
      <c r="H60" s="123">
        <f t="shared" si="0"/>
        <v>0</v>
      </c>
      <c r="J60" s="120">
        <f t="shared" si="1"/>
        <v>44197</v>
      </c>
      <c r="K60" s="120">
        <f t="shared" si="2"/>
        <v>0</v>
      </c>
    </row>
    <row r="61" spans="1:11" x14ac:dyDescent="0.2">
      <c r="A61" s="81"/>
      <c r="B61" s="81"/>
      <c r="C61" s="82"/>
      <c r="D61" s="83"/>
      <c r="E61" s="83"/>
      <c r="F61" s="87"/>
      <c r="G61" s="82"/>
      <c r="H61" s="121">
        <f t="shared" si="0"/>
        <v>0</v>
      </c>
      <c r="J61" s="120">
        <f t="shared" si="1"/>
        <v>44197</v>
      </c>
      <c r="K61" s="120">
        <f t="shared" si="2"/>
        <v>0</v>
      </c>
    </row>
    <row r="62" spans="1:11" x14ac:dyDescent="0.2">
      <c r="A62" s="84"/>
      <c r="B62" s="84"/>
      <c r="C62" s="84"/>
      <c r="D62" s="84"/>
      <c r="E62" s="84"/>
      <c r="F62" s="88"/>
      <c r="G62" s="97"/>
      <c r="H62" s="123">
        <f t="shared" si="0"/>
        <v>0</v>
      </c>
      <c r="J62" s="120">
        <f t="shared" si="1"/>
        <v>44197</v>
      </c>
      <c r="K62" s="120">
        <f t="shared" si="2"/>
        <v>0</v>
      </c>
    </row>
    <row r="63" spans="1:11" x14ac:dyDescent="0.2">
      <c r="A63" s="81"/>
      <c r="B63" s="81"/>
      <c r="C63" s="82"/>
      <c r="D63" s="83"/>
      <c r="E63" s="83"/>
      <c r="F63" s="87"/>
      <c r="G63" s="82"/>
      <c r="H63" s="121">
        <f t="shared" si="0"/>
        <v>0</v>
      </c>
      <c r="J63" s="120">
        <f t="shared" si="1"/>
        <v>44197</v>
      </c>
      <c r="K63" s="120">
        <f t="shared" si="2"/>
        <v>0</v>
      </c>
    </row>
  </sheetData>
  <mergeCells count="2">
    <mergeCell ref="B2:I2"/>
    <mergeCell ref="B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119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118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8" sqref="A8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117</v>
      </c>
      <c r="C3" s="221"/>
      <c r="D3" s="221"/>
      <c r="E3" s="229"/>
      <c r="F3" s="27" t="s">
        <v>99</v>
      </c>
    </row>
    <row r="4" spans="1:6" ht="25.5" x14ac:dyDescent="0.2">
      <c r="A4" s="77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50"/>
  <sheetViews>
    <sheetView zoomScale="80" zoomScaleNormal="80" workbookViewId="0">
      <selection activeCell="I16" sqref="I16"/>
    </sheetView>
  </sheetViews>
  <sheetFormatPr defaultColWidth="11.42578125" defaultRowHeight="12.75" x14ac:dyDescent="0.2"/>
  <cols>
    <col min="1" max="1" width="2.28515625" customWidth="1"/>
    <col min="2" max="2" width="8.7109375" bestFit="1" customWidth="1"/>
    <col min="3" max="3" width="54.5703125" customWidth="1"/>
    <col min="4" max="4" width="17" customWidth="1"/>
    <col min="5" max="7" width="16.28515625" bestFit="1" customWidth="1"/>
    <col min="8" max="8" width="15.85546875" style="6" customWidth="1"/>
    <col min="9" max="9" width="16.42578125" bestFit="1" customWidth="1"/>
    <col min="10" max="10" width="32.140625" style="6" customWidth="1"/>
    <col min="11" max="13" width="2.7109375" hidden="1" customWidth="1"/>
    <col min="14" max="14" width="13" bestFit="1" customWidth="1"/>
    <col min="15" max="15" width="16" bestFit="1" customWidth="1"/>
    <col min="16" max="16" width="12" bestFit="1" customWidth="1"/>
    <col min="17" max="17" width="16" bestFit="1" customWidth="1"/>
    <col min="18" max="18" width="12" bestFit="1" customWidth="1"/>
    <col min="19" max="19" width="15.7109375" bestFit="1" customWidth="1"/>
    <col min="20" max="20" width="13" bestFit="1" customWidth="1"/>
    <col min="21" max="21" width="15.28515625" bestFit="1" customWidth="1"/>
    <col min="22" max="22" width="13" bestFit="1" customWidth="1"/>
  </cols>
  <sheetData>
    <row r="1" spans="2:22" ht="42.75" customHeight="1" x14ac:dyDescent="0.2">
      <c r="B1" s="231" t="str">
        <f>"Calcolo Rimborso dei  Costi  Effettivamente Sostenuti per "&amp;PARAMETRI!B4&amp;" ("&amp;PARAMETRI!B6&amp;")"</f>
        <v>Calcolo Rimborso dei  Costi  Effettivamente Sostenuti per ASSOCIAZIONE (2021)</v>
      </c>
      <c r="C1" s="231"/>
      <c r="D1" s="231"/>
      <c r="E1" s="231"/>
      <c r="F1" s="231"/>
      <c r="G1" s="231"/>
      <c r="H1" s="231"/>
      <c r="I1" s="231"/>
      <c r="J1" s="231"/>
    </row>
    <row r="2" spans="2:22" ht="19.5" customHeight="1" x14ac:dyDescent="0.2">
      <c r="B2" s="232" t="s">
        <v>23</v>
      </c>
      <c r="C2" s="232" t="s">
        <v>27</v>
      </c>
      <c r="D2" s="33" t="s">
        <v>76</v>
      </c>
      <c r="E2" s="33" t="s">
        <v>77</v>
      </c>
      <c r="F2" s="33" t="s">
        <v>100</v>
      </c>
      <c r="G2" s="33" t="s">
        <v>74</v>
      </c>
      <c r="H2" s="233" t="s">
        <v>86</v>
      </c>
      <c r="I2" s="233" t="s">
        <v>102</v>
      </c>
      <c r="J2" s="233" t="s">
        <v>83</v>
      </c>
      <c r="K2" s="9" t="s">
        <v>87</v>
      </c>
      <c r="L2" s="5" t="s">
        <v>88</v>
      </c>
      <c r="M2" s="5" t="s">
        <v>89</v>
      </c>
      <c r="O2" s="234" t="s">
        <v>96</v>
      </c>
      <c r="P2" s="234"/>
      <c r="Q2" s="234"/>
      <c r="R2" s="234"/>
      <c r="S2" s="234"/>
      <c r="T2" s="234"/>
      <c r="U2" s="234"/>
      <c r="V2" s="234"/>
    </row>
    <row r="3" spans="2:22" ht="39.75" customHeight="1" x14ac:dyDescent="0.2">
      <c r="B3" s="232"/>
      <c r="C3" s="232"/>
      <c r="D3" s="33" t="s">
        <v>90</v>
      </c>
      <c r="E3" s="33" t="s">
        <v>90</v>
      </c>
      <c r="F3" s="33" t="s">
        <v>90</v>
      </c>
      <c r="G3" s="33" t="s">
        <v>90</v>
      </c>
      <c r="H3" s="233"/>
      <c r="I3" s="233"/>
      <c r="J3" s="233"/>
      <c r="K3" s="8"/>
      <c r="N3" s="8" t="s">
        <v>212</v>
      </c>
      <c r="O3" s="234" t="s">
        <v>79</v>
      </c>
      <c r="P3" s="234"/>
      <c r="Q3" s="234" t="s">
        <v>80</v>
      </c>
      <c r="R3" s="234"/>
      <c r="S3" s="234" t="s">
        <v>81</v>
      </c>
      <c r="T3" s="234"/>
      <c r="U3" s="234" t="s">
        <v>82</v>
      </c>
      <c r="V3" s="234"/>
    </row>
    <row r="4" spans="2:22" ht="25.5" customHeight="1" x14ac:dyDescent="0.2">
      <c r="B4" s="34">
        <v>1</v>
      </c>
      <c r="C4" s="35" t="s">
        <v>40</v>
      </c>
      <c r="D4" s="37"/>
      <c r="E4" s="36"/>
      <c r="F4" s="36"/>
      <c r="G4" s="36"/>
      <c r="H4" s="38">
        <f xml:space="preserve"> SUM(H5:H16)</f>
        <v>0</v>
      </c>
      <c r="I4" s="38">
        <f>IF(H5&gt;0,SUM(I5:I16)+H9+H10-I13-I14,SUM(I5:I16)+H9+H10-I5)</f>
        <v>1425</v>
      </c>
      <c r="J4" s="39">
        <f>MIN(H4:I4)</f>
        <v>0</v>
      </c>
      <c r="K4" s="10" t="e">
        <f>(I4/J4)-1</f>
        <v>#DIV/0!</v>
      </c>
      <c r="L4" s="16">
        <f>I4-J4</f>
        <v>1425</v>
      </c>
      <c r="M4" s="16">
        <f>J4*0.05</f>
        <v>0</v>
      </c>
      <c r="N4" s="11">
        <f>IF(I4-H4&gt;0,I4-H4,0)</f>
        <v>1425</v>
      </c>
      <c r="O4" s="39"/>
      <c r="P4" s="39"/>
      <c r="Q4" s="39"/>
      <c r="R4" s="39"/>
      <c r="S4" s="39"/>
      <c r="T4" s="39"/>
      <c r="U4" s="39"/>
      <c r="V4" s="39"/>
    </row>
    <row r="5" spans="2:22" ht="15" x14ac:dyDescent="0.25">
      <c r="B5" s="40" t="s">
        <v>28</v>
      </c>
      <c r="C5" s="20" t="s">
        <v>41</v>
      </c>
      <c r="D5" s="29">
        <f>PARAMETRI!$B$14*RENDICONTAZIONE!O5</f>
        <v>0</v>
      </c>
      <c r="E5" s="29">
        <f>PARAMETRI!$B$15*RENDICONTAZIONE!Q5</f>
        <v>0</v>
      </c>
      <c r="F5" s="29">
        <f>PARAMETRI!$B$16*RENDICONTAZIONE!S5</f>
        <v>0</v>
      </c>
      <c r="G5" s="29">
        <f>PARAMETRI!$B$19*RENDICONTAZIONE!V5</f>
        <v>0</v>
      </c>
      <c r="H5" s="32">
        <f>'1,1_Leas_Mezzi'!$G$4</f>
        <v>0</v>
      </c>
      <c r="I5" s="29">
        <f>SUM(D5:G5)</f>
        <v>0</v>
      </c>
      <c r="J5" s="239"/>
      <c r="K5" s="12"/>
      <c r="L5" s="13"/>
      <c r="M5" s="13"/>
      <c r="N5" s="13"/>
      <c r="O5" s="52">
        <v>25300</v>
      </c>
      <c r="P5" s="53">
        <f>O5/$O$42</f>
        <v>0.13540435996687142</v>
      </c>
      <c r="Q5" s="52">
        <v>20700</v>
      </c>
      <c r="R5" s="53">
        <f>Q5/$Q$42</f>
        <v>8.4000280000933333E-2</v>
      </c>
      <c r="S5" s="52">
        <v>16100</v>
      </c>
      <c r="T5" s="53">
        <f>S5/$S$42</f>
        <v>9.1478442195993978E-2</v>
      </c>
      <c r="U5" s="52">
        <v>12650</v>
      </c>
      <c r="V5" s="53">
        <f>U5/$U$42</f>
        <v>8.4547593845656993E-2</v>
      </c>
    </row>
    <row r="6" spans="2:22" ht="15" x14ac:dyDescent="0.25">
      <c r="B6" s="40" t="s">
        <v>29</v>
      </c>
      <c r="C6" s="20" t="s">
        <v>42</v>
      </c>
      <c r="D6" s="29">
        <f>PARAMETRI!$B$14*RENDICONTAZIONE!O6</f>
        <v>0</v>
      </c>
      <c r="E6" s="29">
        <f>PARAMETRI!$B$15*RENDICONTAZIONE!Q6</f>
        <v>0</v>
      </c>
      <c r="F6" s="29">
        <f>PARAMETRI!$B$16*RENDICONTAZIONE!S6</f>
        <v>0</v>
      </c>
      <c r="G6" s="29">
        <f>PARAMETRI!$B$19*RENDICONTAZIONE!V6</f>
        <v>0</v>
      </c>
      <c r="H6" s="32">
        <f>'1,2_Ass_Mezzi'!$J$4</f>
        <v>0</v>
      </c>
      <c r="I6" s="29">
        <f>SUM(D6:G6)</f>
        <v>0</v>
      </c>
      <c r="J6" s="240"/>
      <c r="K6" s="12"/>
      <c r="L6" s="13"/>
      <c r="M6" s="13"/>
      <c r="N6" s="13"/>
      <c r="O6" s="52">
        <v>1200</v>
      </c>
      <c r="P6" s="53">
        <f>O6/$O$42</f>
        <v>6.422341184199435E-3</v>
      </c>
      <c r="Q6" s="52">
        <v>1200</v>
      </c>
      <c r="R6" s="53">
        <f>Q6/$Q$42</f>
        <v>4.869581449329469E-3</v>
      </c>
      <c r="S6" s="52">
        <v>1200</v>
      </c>
      <c r="T6" s="53">
        <f>S6/$S$42</f>
        <v>6.8182689835523469E-3</v>
      </c>
      <c r="U6" s="52">
        <v>1200</v>
      </c>
      <c r="V6" s="53">
        <f>U6/$U$42</f>
        <v>8.0203251078884118E-3</v>
      </c>
    </row>
    <row r="7" spans="2:22" ht="15" x14ac:dyDescent="0.25">
      <c r="B7" s="40" t="s">
        <v>30</v>
      </c>
      <c r="C7" s="30" t="s">
        <v>0</v>
      </c>
      <c r="D7" s="29">
        <f>PARAMETRI!$B$14*RENDICONTAZIONE!O7</f>
        <v>0</v>
      </c>
      <c r="E7" s="29">
        <f>PARAMETRI!$B$15*RENDICONTAZIONE!Q7</f>
        <v>0</v>
      </c>
      <c r="F7" s="29">
        <f>PARAMETRI!$B$16*RENDICONTAZIONE!S7</f>
        <v>0</v>
      </c>
      <c r="G7" s="29">
        <f>PARAMETRI!$B$19*RENDICONTAZIONE!V7</f>
        <v>0</v>
      </c>
      <c r="H7" s="32">
        <f>'1,3_Manu_Ord'!$G$4</f>
        <v>0</v>
      </c>
      <c r="I7" s="29">
        <f>SUM(D7:G7)</f>
        <v>0</v>
      </c>
      <c r="J7" s="240"/>
      <c r="K7" s="12"/>
      <c r="L7" s="13"/>
      <c r="M7" s="13"/>
      <c r="N7" s="13"/>
      <c r="O7" s="52">
        <v>2900</v>
      </c>
      <c r="P7" s="53">
        <f>O7/$O$42</f>
        <v>1.5520657861815302E-2</v>
      </c>
      <c r="Q7" s="52">
        <v>2900</v>
      </c>
      <c r="R7" s="53">
        <f>Q7/$Q$42</f>
        <v>1.1768155169212882E-2</v>
      </c>
      <c r="S7" s="52">
        <v>2900</v>
      </c>
      <c r="T7" s="53">
        <f>S7/$S$42</f>
        <v>1.6477483376918171E-2</v>
      </c>
      <c r="U7" s="52">
        <v>2900</v>
      </c>
      <c r="V7" s="53">
        <f>U7/$U$42</f>
        <v>1.9382452344063661E-2</v>
      </c>
    </row>
    <row r="8" spans="2:22" ht="15" x14ac:dyDescent="0.25">
      <c r="B8" s="40" t="s">
        <v>31</v>
      </c>
      <c r="C8" s="20" t="s">
        <v>1</v>
      </c>
      <c r="D8" s="29">
        <f>PARAMETRI!$B$14*RENDICONTAZIONE!O8</f>
        <v>0</v>
      </c>
      <c r="E8" s="29">
        <f>PARAMETRI!$B$15*RENDICONTAZIONE!Q8</f>
        <v>0</v>
      </c>
      <c r="F8" s="29">
        <f>PARAMETRI!$B$16*RENDICONTAZIONE!S8</f>
        <v>0</v>
      </c>
      <c r="G8" s="29">
        <f>PARAMETRI!$B$19*RENDICONTAZIONE!V8</f>
        <v>0</v>
      </c>
      <c r="H8" s="32">
        <f>'1,4_Manu_Stra'!$G$4</f>
        <v>0</v>
      </c>
      <c r="I8" s="29">
        <f>SUM(D8:G8)</f>
        <v>0</v>
      </c>
      <c r="J8" s="240"/>
      <c r="K8" s="12"/>
      <c r="L8" s="13"/>
      <c r="M8" s="13"/>
      <c r="N8" s="13"/>
      <c r="O8" s="52">
        <v>10000</v>
      </c>
      <c r="P8" s="53">
        <f>O8/$O$42</f>
        <v>5.3519509868328624E-2</v>
      </c>
      <c r="Q8" s="52">
        <v>10000</v>
      </c>
      <c r="R8" s="53">
        <f>Q8/$Q$42</f>
        <v>4.0579845411078903E-2</v>
      </c>
      <c r="S8" s="52">
        <v>10000</v>
      </c>
      <c r="T8" s="53">
        <f>S8/$S$42</f>
        <v>5.6818908196269557E-2</v>
      </c>
      <c r="U8" s="52">
        <v>10000</v>
      </c>
      <c r="V8" s="53">
        <f>U8/$U$42</f>
        <v>6.6836042565736761E-2</v>
      </c>
    </row>
    <row r="9" spans="2:22" ht="15" x14ac:dyDescent="0.25">
      <c r="B9" s="40" t="s">
        <v>32</v>
      </c>
      <c r="C9" s="30" t="s">
        <v>2</v>
      </c>
      <c r="D9" s="31" t="s">
        <v>84</v>
      </c>
      <c r="E9" s="31" t="s">
        <v>84</v>
      </c>
      <c r="F9" s="31" t="s">
        <v>84</v>
      </c>
      <c r="G9" s="31" t="s">
        <v>84</v>
      </c>
      <c r="H9" s="32">
        <f>'1,5_Carbur'!$I$4</f>
        <v>0</v>
      </c>
      <c r="I9" s="31" t="s">
        <v>84</v>
      </c>
      <c r="J9" s="240"/>
      <c r="K9" s="12"/>
      <c r="L9" s="13"/>
      <c r="M9" s="13"/>
      <c r="N9" s="13"/>
      <c r="O9" s="56" t="s">
        <v>78</v>
      </c>
      <c r="P9" s="57"/>
      <c r="Q9" s="56" t="s">
        <v>78</v>
      </c>
      <c r="R9" s="57"/>
      <c r="S9" s="56" t="s">
        <v>78</v>
      </c>
      <c r="T9" s="57"/>
      <c r="U9" s="56" t="s">
        <v>78</v>
      </c>
      <c r="V9" s="57"/>
    </row>
    <row r="10" spans="2:22" ht="15" x14ac:dyDescent="0.25">
      <c r="B10" s="40" t="s">
        <v>33</v>
      </c>
      <c r="C10" s="30" t="s">
        <v>43</v>
      </c>
      <c r="D10" s="31" t="s">
        <v>84</v>
      </c>
      <c r="E10" s="31" t="s">
        <v>84</v>
      </c>
      <c r="F10" s="31" t="s">
        <v>84</v>
      </c>
      <c r="G10" s="31" t="s">
        <v>84</v>
      </c>
      <c r="H10" s="32">
        <f>'1,6_Pedaggi'!$F$4</f>
        <v>0</v>
      </c>
      <c r="I10" s="31" t="s">
        <v>84</v>
      </c>
      <c r="J10" s="240"/>
      <c r="K10" s="12"/>
      <c r="L10" s="13"/>
      <c r="M10" s="13"/>
      <c r="N10" s="13"/>
      <c r="O10" s="56" t="s">
        <v>78</v>
      </c>
      <c r="P10" s="57"/>
      <c r="Q10" s="56" t="s">
        <v>78</v>
      </c>
      <c r="R10" s="57"/>
      <c r="S10" s="56" t="s">
        <v>78</v>
      </c>
      <c r="T10" s="57"/>
      <c r="U10" s="56" t="s">
        <v>78</v>
      </c>
      <c r="V10" s="57"/>
    </row>
    <row r="11" spans="2:22" ht="15" x14ac:dyDescent="0.25">
      <c r="B11" s="40" t="s">
        <v>34</v>
      </c>
      <c r="C11" s="30" t="s">
        <v>44</v>
      </c>
      <c r="D11" s="29">
        <f>PARAMETRI!$B$14*RENDICONTAZIONE!O11</f>
        <v>0</v>
      </c>
      <c r="E11" s="29">
        <f>PARAMETRI!$B$15*RENDICONTAZIONE!Q11</f>
        <v>0</v>
      </c>
      <c r="F11" s="29">
        <f>PARAMETRI!$B$16*RENDICONTAZIONE!S11</f>
        <v>0</v>
      </c>
      <c r="G11" s="29">
        <f>PARAMETRI!$B$19*RENDICONTAZIONE!V11</f>
        <v>0</v>
      </c>
      <c r="H11" s="32">
        <f>'1,7_Pratiche'!$G$4</f>
        <v>0</v>
      </c>
      <c r="I11" s="29">
        <f>SUM(D11:G11)</f>
        <v>0</v>
      </c>
      <c r="J11" s="240"/>
      <c r="K11" s="12"/>
      <c r="L11" s="13"/>
      <c r="M11" s="13"/>
      <c r="N11" s="13"/>
      <c r="O11" s="52">
        <v>100</v>
      </c>
      <c r="P11" s="53">
        <f t="shared" ref="P11:P16" si="0">O11/$O$42</f>
        <v>5.3519509868328629E-4</v>
      </c>
      <c r="Q11" s="52">
        <v>100</v>
      </c>
      <c r="R11" s="53">
        <f t="shared" ref="R11:R16" si="1">Q11/$Q$42</f>
        <v>4.0579845411078909E-4</v>
      </c>
      <c r="S11" s="52">
        <v>100</v>
      </c>
      <c r="T11" s="53">
        <f t="shared" ref="T11:T16" si="2">S11/$S$42</f>
        <v>5.6818908196269551E-4</v>
      </c>
      <c r="U11" s="52">
        <v>100</v>
      </c>
      <c r="V11" s="53">
        <f t="shared" ref="V11:V16" si="3">U11/$U$42</f>
        <v>6.6836042565736754E-4</v>
      </c>
    </row>
    <row r="12" spans="2:22" ht="15" x14ac:dyDescent="0.25">
      <c r="B12" s="40" t="s">
        <v>35</v>
      </c>
      <c r="C12" s="30" t="s">
        <v>45</v>
      </c>
      <c r="D12" s="29">
        <f>PARAMETRI!$B$14*RENDICONTAZIONE!O12</f>
        <v>0</v>
      </c>
      <c r="E12" s="29">
        <f>PARAMETRI!$B$15*RENDICONTAZIONE!Q12</f>
        <v>0</v>
      </c>
      <c r="F12" s="29">
        <f>PARAMETRI!$B$16*RENDICONTAZIONE!S12</f>
        <v>0</v>
      </c>
      <c r="G12" s="29">
        <f>PARAMETRI!$B$19*RENDICONTAZIONE!V12</f>
        <v>0</v>
      </c>
      <c r="H12" s="32">
        <f>'1,8_Radio'!$J$4</f>
        <v>0</v>
      </c>
      <c r="I12" s="29">
        <f>SUM(D12:G12)</f>
        <v>0</v>
      </c>
      <c r="J12" s="240"/>
      <c r="K12" s="12"/>
      <c r="L12" s="13"/>
      <c r="M12" s="13"/>
      <c r="N12" s="13"/>
      <c r="O12" s="52">
        <v>250</v>
      </c>
      <c r="P12" s="53">
        <f t="shared" si="0"/>
        <v>1.3379877467082156E-3</v>
      </c>
      <c r="Q12" s="52">
        <v>250</v>
      </c>
      <c r="R12" s="53">
        <f t="shared" si="1"/>
        <v>1.0144961352769727E-3</v>
      </c>
      <c r="S12" s="52">
        <v>250</v>
      </c>
      <c r="T12" s="53">
        <f t="shared" si="2"/>
        <v>1.4204727049067388E-3</v>
      </c>
      <c r="U12" s="52">
        <v>0</v>
      </c>
      <c r="V12" s="53">
        <f t="shared" si="3"/>
        <v>0</v>
      </c>
    </row>
    <row r="13" spans="2:22" ht="15" x14ac:dyDescent="0.25">
      <c r="B13" s="40" t="s">
        <v>36</v>
      </c>
      <c r="C13" s="30" t="s">
        <v>46</v>
      </c>
      <c r="D13" s="29">
        <f>PARAMETRI!$B$14*RENDICONTAZIONE!O13</f>
        <v>0</v>
      </c>
      <c r="E13" s="29">
        <f>PARAMETRI!$B$15*RENDICONTAZIONE!Q13</f>
        <v>0</v>
      </c>
      <c r="F13" s="29">
        <f>PARAMETRI!$B$16*RENDICONTAZIONE!S13</f>
        <v>0</v>
      </c>
      <c r="G13" s="29">
        <f>PARAMETRI!$B$19*RENDICONTAZIONE!V13</f>
        <v>0</v>
      </c>
      <c r="H13" s="32">
        <f>'1,9_Ammort_Attrez'!$K$4</f>
        <v>0</v>
      </c>
      <c r="I13" s="29">
        <f>SUM(D13:G13)</f>
        <v>0</v>
      </c>
      <c r="J13" s="240"/>
      <c r="K13" s="12"/>
      <c r="L13" s="13"/>
      <c r="M13" s="13"/>
      <c r="N13" s="13"/>
      <c r="O13" s="52">
        <v>3125</v>
      </c>
      <c r="P13" s="53">
        <f t="shared" si="0"/>
        <v>1.6724846833852697E-2</v>
      </c>
      <c r="Q13" s="52">
        <v>625</v>
      </c>
      <c r="R13" s="53">
        <f t="shared" si="1"/>
        <v>2.5362403381924315E-3</v>
      </c>
      <c r="S13" s="52">
        <v>2500</v>
      </c>
      <c r="T13" s="53">
        <f t="shared" si="2"/>
        <v>1.4204727049067389E-2</v>
      </c>
      <c r="U13" s="52">
        <v>0</v>
      </c>
      <c r="V13" s="53">
        <f t="shared" si="3"/>
        <v>0</v>
      </c>
    </row>
    <row r="14" spans="2:22" ht="15" x14ac:dyDescent="0.25">
      <c r="B14" s="40" t="s">
        <v>37</v>
      </c>
      <c r="C14" s="30" t="s">
        <v>47</v>
      </c>
      <c r="D14" s="29">
        <f>PARAMETRI!$B$14*RENDICONTAZIONE!O14</f>
        <v>0</v>
      </c>
      <c r="E14" s="29">
        <f>PARAMETRI!$B$15*RENDICONTAZIONE!Q14</f>
        <v>0</v>
      </c>
      <c r="F14" s="29">
        <f>PARAMETRI!$B$16*RENDICONTAZIONE!S14</f>
        <v>0</v>
      </c>
      <c r="G14" s="29">
        <f>PARAMETRI!$B$19*RENDICONTAZIONE!V14</f>
        <v>0</v>
      </c>
      <c r="H14" s="32">
        <f>'1,10_Ammort_Mezzi'!$I$4</f>
        <v>0</v>
      </c>
      <c r="I14" s="29">
        <f>SUM(D14:G14)</f>
        <v>0</v>
      </c>
      <c r="J14" s="240"/>
      <c r="K14" s="12"/>
      <c r="L14" s="13"/>
      <c r="M14" s="13"/>
      <c r="N14" s="13"/>
      <c r="O14" s="52">
        <v>17000</v>
      </c>
      <c r="P14" s="53">
        <f t="shared" si="0"/>
        <v>9.0983166776158669E-2</v>
      </c>
      <c r="Q14" s="52">
        <v>17000</v>
      </c>
      <c r="R14" s="53">
        <f t="shared" si="1"/>
        <v>6.8985737198834135E-2</v>
      </c>
      <c r="S14" s="52">
        <v>10000</v>
      </c>
      <c r="T14" s="53">
        <f t="shared" si="2"/>
        <v>5.6818908196269557E-2</v>
      </c>
      <c r="U14" s="52">
        <v>11000</v>
      </c>
      <c r="V14" s="53">
        <f t="shared" si="3"/>
        <v>7.3519646822310436E-2</v>
      </c>
    </row>
    <row r="15" spans="2:22" ht="15" x14ac:dyDescent="0.25">
      <c r="B15" s="40" t="s">
        <v>38</v>
      </c>
      <c r="C15" s="30" t="s">
        <v>48</v>
      </c>
      <c r="D15" s="29">
        <f>PARAMETRI!$B$14*RENDICONTAZIONE!O15</f>
        <v>0</v>
      </c>
      <c r="E15" s="29">
        <f>PARAMETRI!$B$15*RENDICONTAZIONE!Q15</f>
        <v>0</v>
      </c>
      <c r="F15" s="29">
        <f>PARAMETRI!$B$16*RENDICONTAZIONE!S15</f>
        <v>0</v>
      </c>
      <c r="G15" s="29">
        <f>PARAMETRI!$B$19*RENDICONTAZIONE!V15</f>
        <v>0</v>
      </c>
      <c r="H15" s="32">
        <f>'1,11_Ammort_Altri'!$I$4</f>
        <v>0</v>
      </c>
      <c r="I15" s="29">
        <f>SUM(D15:G15)</f>
        <v>0</v>
      </c>
      <c r="J15" s="240"/>
      <c r="K15" s="12"/>
      <c r="L15" s="13"/>
      <c r="M15" s="13"/>
      <c r="N15" s="13"/>
      <c r="O15" s="52">
        <v>300</v>
      </c>
      <c r="P15" s="53">
        <f t="shared" si="0"/>
        <v>1.6055852960498588E-3</v>
      </c>
      <c r="Q15" s="52">
        <v>300</v>
      </c>
      <c r="R15" s="53">
        <f t="shared" si="1"/>
        <v>1.2173953623323673E-3</v>
      </c>
      <c r="S15" s="52">
        <v>300</v>
      </c>
      <c r="T15" s="53">
        <f t="shared" si="2"/>
        <v>1.7045672458880867E-3</v>
      </c>
      <c r="U15" s="52">
        <v>300</v>
      </c>
      <c r="V15" s="53">
        <f t="shared" si="3"/>
        <v>2.0050812769721029E-3</v>
      </c>
    </row>
    <row r="16" spans="2:22" ht="15" x14ac:dyDescent="0.25">
      <c r="B16" s="40" t="s">
        <v>39</v>
      </c>
      <c r="C16" s="30" t="s">
        <v>49</v>
      </c>
      <c r="D16" s="29">
        <f>PARAMETRI!$B$14*RENDICONTAZIONE!O16</f>
        <v>0</v>
      </c>
      <c r="E16" s="29">
        <f>PARAMETRI!$B$15*RENDICONTAZIONE!Q16</f>
        <v>0</v>
      </c>
      <c r="F16" s="29">
        <f>PARAMETRI!$B$16*RENDICONTAZIONE!S16</f>
        <v>0</v>
      </c>
      <c r="G16" s="29">
        <f>PARAMETRI!$B$19*RENDICONTAZIONE!V16</f>
        <v>0</v>
      </c>
      <c r="H16" s="32">
        <f>'1,12_Hardware_Software'!F4</f>
        <v>0</v>
      </c>
      <c r="I16" s="29">
        <f>'1,12_Hardware_Software'!G4</f>
        <v>1425</v>
      </c>
      <c r="J16" s="241"/>
      <c r="K16" s="12"/>
      <c r="L16" s="13"/>
      <c r="M16" s="13"/>
      <c r="N16" s="13"/>
      <c r="O16" s="52">
        <v>200</v>
      </c>
      <c r="P16" s="53">
        <f t="shared" si="0"/>
        <v>1.0703901973665726E-3</v>
      </c>
      <c r="Q16" s="52">
        <v>200</v>
      </c>
      <c r="R16" s="53">
        <f t="shared" si="1"/>
        <v>8.1159690822157817E-4</v>
      </c>
      <c r="S16" s="52">
        <v>200</v>
      </c>
      <c r="T16" s="53">
        <f t="shared" si="2"/>
        <v>1.136378163925391E-3</v>
      </c>
      <c r="U16" s="52">
        <v>200</v>
      </c>
      <c r="V16" s="53">
        <f t="shared" si="3"/>
        <v>1.3367208513147351E-3</v>
      </c>
    </row>
    <row r="17" spans="2:27" ht="21" customHeight="1" x14ac:dyDescent="0.25">
      <c r="B17" s="41">
        <v>2</v>
      </c>
      <c r="C17" s="35" t="s">
        <v>50</v>
      </c>
      <c r="D17" s="37"/>
      <c r="E17" s="36"/>
      <c r="F17" s="36"/>
      <c r="G17" s="36"/>
      <c r="H17" s="38">
        <f xml:space="preserve"> SUM(H18:H22)</f>
        <v>0</v>
      </c>
      <c r="I17" s="38">
        <f>SUM(I18:I22)</f>
        <v>0</v>
      </c>
      <c r="J17" s="39">
        <f>MIN(H17:I17)</f>
        <v>0</v>
      </c>
      <c r="K17" s="10" t="e">
        <f>(I17/J17)-1</f>
        <v>#DIV/0!</v>
      </c>
      <c r="L17" s="16">
        <f>I17-J17</f>
        <v>0</v>
      </c>
      <c r="M17" s="16">
        <f>J17*0.05</f>
        <v>0</v>
      </c>
      <c r="N17" s="11">
        <f>IF(I17-H17&gt;0,I17-H17,0)</f>
        <v>0</v>
      </c>
      <c r="O17" s="52"/>
      <c r="P17" s="53"/>
      <c r="Q17" s="52"/>
      <c r="R17" s="53"/>
      <c r="S17" s="52"/>
      <c r="T17" s="53"/>
      <c r="U17" s="52"/>
      <c r="V17" s="53"/>
    </row>
    <row r="18" spans="2:27" s="4" customFormat="1" ht="15" x14ac:dyDescent="0.25">
      <c r="B18" s="42" t="s">
        <v>56</v>
      </c>
      <c r="C18" s="3" t="s">
        <v>51</v>
      </c>
      <c r="D18" s="29">
        <f>PARAMETRI!$B$14*RENDICONTAZIONE!O18</f>
        <v>0</v>
      </c>
      <c r="E18" s="29">
        <f>PARAMETRI!$B$15*RENDICONTAZIONE!Q18</f>
        <v>0</v>
      </c>
      <c r="F18" s="29">
        <f>PARAMETRI!$B$16*RENDICONTAZIONE!S18</f>
        <v>0</v>
      </c>
      <c r="G18" s="29">
        <f>PARAMETRI!$B$19*RENDICONTAZIONE!V18</f>
        <v>0</v>
      </c>
      <c r="H18" s="32">
        <f>'2,1__Manut_Attr'!$H$4</f>
        <v>0</v>
      </c>
      <c r="I18" s="29">
        <f>SUM(D18:G18)</f>
        <v>0</v>
      </c>
      <c r="J18" s="239"/>
      <c r="K18" s="13"/>
      <c r="L18" s="13"/>
      <c r="M18" s="13"/>
      <c r="N18" s="13"/>
      <c r="O18" s="52">
        <v>2500</v>
      </c>
      <c r="P18" s="53">
        <f>O18/$O$42</f>
        <v>1.3379877467082156E-2</v>
      </c>
      <c r="Q18" s="52">
        <v>500</v>
      </c>
      <c r="R18" s="53">
        <f>Q18/$Q$42</f>
        <v>2.0289922705539454E-3</v>
      </c>
      <c r="S18" s="52">
        <v>2000</v>
      </c>
      <c r="T18" s="53">
        <f>S18/$S$42</f>
        <v>1.136378163925391E-2</v>
      </c>
      <c r="U18" s="52">
        <v>200</v>
      </c>
      <c r="V18" s="53">
        <f>U18/$U$42</f>
        <v>1.3367208513147351E-3</v>
      </c>
      <c r="W18"/>
      <c r="X18"/>
      <c r="Y18"/>
      <c r="Z18"/>
      <c r="AA18"/>
    </row>
    <row r="19" spans="2:27" ht="15" x14ac:dyDescent="0.25">
      <c r="B19" s="40" t="s">
        <v>57</v>
      </c>
      <c r="C19" s="1" t="s">
        <v>52</v>
      </c>
      <c r="D19" s="29">
        <f>PARAMETRI!$B$14*RENDICONTAZIONE!O19</f>
        <v>0</v>
      </c>
      <c r="E19" s="29">
        <f>PARAMETRI!$B$15*RENDICONTAZIONE!Q19</f>
        <v>0</v>
      </c>
      <c r="F19" s="29">
        <f>PARAMETRI!$B$16*RENDICONTAZIONE!S19</f>
        <v>0</v>
      </c>
      <c r="G19" s="29">
        <f>PARAMETRI!$B$19*RENDICONTAZIONE!V19</f>
        <v>0</v>
      </c>
      <c r="H19" s="32">
        <f>'2,2_Leasing_Attr'!$G$4</f>
        <v>0</v>
      </c>
      <c r="I19" s="29">
        <f>SUM(D19:G19)</f>
        <v>0</v>
      </c>
      <c r="J19" s="240"/>
      <c r="K19" s="13"/>
      <c r="L19" s="13"/>
      <c r="M19" s="13"/>
      <c r="N19" s="13"/>
      <c r="O19" s="52">
        <v>5750</v>
      </c>
      <c r="P19" s="53">
        <f>O19/$O$42</f>
        <v>3.077371817428896E-2</v>
      </c>
      <c r="Q19" s="52">
        <v>1150</v>
      </c>
      <c r="R19" s="53">
        <f>Q19/$Q$42</f>
        <v>4.6666822222740743E-3</v>
      </c>
      <c r="S19" s="52">
        <v>4600</v>
      </c>
      <c r="T19" s="53">
        <f>S19/$S$42</f>
        <v>2.6136697770283997E-2</v>
      </c>
      <c r="U19" s="52"/>
      <c r="V19" s="53">
        <f>U19/$U$42</f>
        <v>0</v>
      </c>
    </row>
    <row r="20" spans="2:27" ht="15" x14ac:dyDescent="0.25">
      <c r="B20" s="40" t="s">
        <v>58</v>
      </c>
      <c r="C20" s="1" t="s">
        <v>53</v>
      </c>
      <c r="D20" s="29">
        <f>PARAMETRI!$B$14*RENDICONTAZIONE!O20</f>
        <v>0</v>
      </c>
      <c r="E20" s="29">
        <f>PARAMETRI!$B$15*RENDICONTAZIONE!Q20</f>
        <v>0</v>
      </c>
      <c r="F20" s="29">
        <f>PARAMETRI!$B$16*RENDICONTAZIONE!S20</f>
        <v>0</v>
      </c>
      <c r="G20" s="29">
        <f>PARAMETRI!$B$19*RENDICONTAZIONE!V20</f>
        <v>0</v>
      </c>
      <c r="H20" s="32">
        <f>'2,3_Mat_Consumo'!F4</f>
        <v>0</v>
      </c>
      <c r="I20" s="29">
        <f>SUM(D20:G20)</f>
        <v>0</v>
      </c>
      <c r="J20" s="240"/>
      <c r="K20" s="12"/>
      <c r="L20" s="13"/>
      <c r="M20" s="13"/>
      <c r="N20" s="13"/>
      <c r="O20" s="52">
        <v>600</v>
      </c>
      <c r="P20" s="53">
        <f>O20/$O$42</f>
        <v>3.2111705920997175E-3</v>
      </c>
      <c r="Q20" s="52">
        <v>600</v>
      </c>
      <c r="R20" s="53">
        <f>Q20/$Q$42</f>
        <v>2.4347907246647345E-3</v>
      </c>
      <c r="S20" s="52">
        <v>600</v>
      </c>
      <c r="T20" s="53">
        <f>S20/$S$42</f>
        <v>3.4091344917761735E-3</v>
      </c>
      <c r="U20" s="52">
        <v>200</v>
      </c>
      <c r="V20" s="53">
        <f>U20/$U$42</f>
        <v>1.3367208513147351E-3</v>
      </c>
    </row>
    <row r="21" spans="2:27" ht="15" x14ac:dyDescent="0.25">
      <c r="B21" s="40" t="s">
        <v>59</v>
      </c>
      <c r="C21" s="1" t="s">
        <v>54</v>
      </c>
      <c r="D21" s="29">
        <f>PARAMETRI!$B$14*RENDICONTAZIONE!O21</f>
        <v>0</v>
      </c>
      <c r="E21" s="29">
        <f>PARAMETRI!$B$15*RENDICONTAZIONE!Q21</f>
        <v>0</v>
      </c>
      <c r="F21" s="29">
        <f>PARAMETRI!$B$16*RENDICONTAZIONE!S21</f>
        <v>0</v>
      </c>
      <c r="G21" s="29">
        <f>PARAMETRI!$B$19*RENDICONTAZIONE!V21</f>
        <v>0</v>
      </c>
      <c r="H21" s="32">
        <f>'2,4_Ossigeno'!$F$4</f>
        <v>0</v>
      </c>
      <c r="I21" s="29">
        <f>SUM(D21:G21)</f>
        <v>0</v>
      </c>
      <c r="J21" s="240"/>
      <c r="K21" s="12"/>
      <c r="L21" s="13"/>
      <c r="M21" s="13"/>
      <c r="N21" s="13"/>
      <c r="O21" s="52">
        <v>2500</v>
      </c>
      <c r="P21" s="53">
        <f>O21/$O$42</f>
        <v>1.3379877467082156E-2</v>
      </c>
      <c r="Q21" s="52">
        <v>2500</v>
      </c>
      <c r="R21" s="53">
        <f>Q21/$Q$42</f>
        <v>1.0144961352769726E-2</v>
      </c>
      <c r="S21" s="52">
        <v>2500</v>
      </c>
      <c r="T21" s="53">
        <f>S21/$S$42</f>
        <v>1.4204727049067389E-2</v>
      </c>
      <c r="U21" s="52">
        <v>2500</v>
      </c>
      <c r="V21" s="53">
        <f>U21/$U$42</f>
        <v>1.670901064143419E-2</v>
      </c>
    </row>
    <row r="22" spans="2:27" ht="15" x14ac:dyDescent="0.25">
      <c r="B22" s="40" t="s">
        <v>60</v>
      </c>
      <c r="C22" s="1" t="s">
        <v>55</v>
      </c>
      <c r="D22" s="29">
        <f>PARAMETRI!$B$14*RENDICONTAZIONE!O22</f>
        <v>0</v>
      </c>
      <c r="E22" s="29">
        <f>PARAMETRI!$B$15*RENDICONTAZIONE!Q22</f>
        <v>0</v>
      </c>
      <c r="F22" s="29">
        <f>PARAMETRI!$B$16*RENDICONTAZIONE!S22</f>
        <v>0</v>
      </c>
      <c r="G22" s="29">
        <f>PARAMETRI!$B$19*RENDICONTAZIONE!V22</f>
        <v>0</v>
      </c>
      <c r="H22" s="32">
        <f>'2,5_Pulizia'!$F$4</f>
        <v>0</v>
      </c>
      <c r="I22" s="29">
        <f>SUM(D22:G22)</f>
        <v>0</v>
      </c>
      <c r="J22" s="241"/>
      <c r="K22" s="12"/>
      <c r="L22" s="13"/>
      <c r="M22" s="13"/>
      <c r="N22" s="13"/>
      <c r="O22" s="52">
        <v>150</v>
      </c>
      <c r="P22" s="53">
        <f>O22/$O$42</f>
        <v>8.0279264802492938E-4</v>
      </c>
      <c r="Q22" s="52">
        <v>150</v>
      </c>
      <c r="R22" s="53">
        <f>Q22/$Q$42</f>
        <v>6.0869768116618363E-4</v>
      </c>
      <c r="S22" s="52">
        <v>150</v>
      </c>
      <c r="T22" s="53">
        <f>S22/$S$42</f>
        <v>8.5228362294404337E-4</v>
      </c>
      <c r="U22" s="52">
        <v>150</v>
      </c>
      <c r="V22" s="53">
        <f>U22/$U$42</f>
        <v>1.0025406384860515E-3</v>
      </c>
    </row>
    <row r="23" spans="2:27" ht="25.5" customHeight="1" x14ac:dyDescent="0.2">
      <c r="B23" s="41">
        <v>3</v>
      </c>
      <c r="C23" s="35" t="s">
        <v>61</v>
      </c>
      <c r="D23" s="37"/>
      <c r="E23" s="36"/>
      <c r="F23" s="36"/>
      <c r="G23" s="36"/>
      <c r="H23" s="38">
        <f xml:space="preserve"> SUM(H24:H32)</f>
        <v>0</v>
      </c>
      <c r="I23" s="38">
        <f>SUM(I24:I32)+H30</f>
        <v>0</v>
      </c>
      <c r="J23" s="39">
        <f>MIN(H23:I23)</f>
        <v>0</v>
      </c>
      <c r="K23" s="10" t="e">
        <f>(I23/J23)-1</f>
        <v>#DIV/0!</v>
      </c>
      <c r="L23" s="16">
        <f>I23-J23</f>
        <v>0</v>
      </c>
      <c r="M23" s="16">
        <f>J23*0.05</f>
        <v>0</v>
      </c>
      <c r="N23" s="11">
        <f>IF(I23-H23&gt;0,I23-H23,0)</f>
        <v>0</v>
      </c>
      <c r="O23" s="39"/>
      <c r="P23" s="39"/>
      <c r="Q23" s="39"/>
      <c r="R23" s="39"/>
      <c r="S23" s="39"/>
      <c r="T23" s="39"/>
      <c r="U23" s="39"/>
      <c r="V23" s="39"/>
    </row>
    <row r="24" spans="2:27" ht="15" x14ac:dyDescent="0.25">
      <c r="B24" s="40" t="s">
        <v>7</v>
      </c>
      <c r="C24" s="30" t="s">
        <v>62</v>
      </c>
      <c r="D24" s="29">
        <f>PARAMETRI!$B$14*RENDICONTAZIONE!O24</f>
        <v>0</v>
      </c>
      <c r="E24" s="29">
        <f>PARAMETRI!$B$15*RENDICONTAZIONE!Q24</f>
        <v>0</v>
      </c>
      <c r="F24" s="29">
        <f>PARAMETRI!$B$16*RENDICONTAZIONE!S24</f>
        <v>0</v>
      </c>
      <c r="G24" s="29">
        <f>PARAMETRI!$B$19*RENDICONTAZIONE!V24</f>
        <v>0</v>
      </c>
      <c r="H24" s="32">
        <f>'3,1_Locazione'!$F$4</f>
        <v>0</v>
      </c>
      <c r="I24" s="29">
        <f>MAX(SUM(D24:G24),'3,1_Locazione'!G4)</f>
        <v>0</v>
      </c>
      <c r="J24" s="239"/>
      <c r="K24" s="12"/>
      <c r="L24" s="13"/>
      <c r="M24" s="13"/>
      <c r="N24" s="13"/>
      <c r="O24" s="52">
        <v>27540</v>
      </c>
      <c r="P24" s="53">
        <f t="shared" ref="P24:P29" si="4">O24/$O$42</f>
        <v>0.14739273017737703</v>
      </c>
      <c r="Q24" s="52">
        <v>27540</v>
      </c>
      <c r="R24" s="53">
        <f t="shared" ref="R24:R29" si="5">Q24/$Q$42</f>
        <v>0.11175689426211131</v>
      </c>
      <c r="S24" s="52">
        <v>27540</v>
      </c>
      <c r="T24" s="53">
        <f t="shared" ref="T24:T29" si="6">S24/$S$42</f>
        <v>0.15647927317252636</v>
      </c>
      <c r="U24" s="52">
        <v>23022.36</v>
      </c>
      <c r="V24" s="53">
        <f t="shared" ref="V24:V29" si="7">U24/$U$42</f>
        <v>0.15387234329237154</v>
      </c>
    </row>
    <row r="25" spans="2:27" ht="15" x14ac:dyDescent="0.25">
      <c r="B25" s="40" t="s">
        <v>8</v>
      </c>
      <c r="C25" s="30" t="s">
        <v>211</v>
      </c>
      <c r="D25" s="29">
        <f>PARAMETRI!$B$14*RENDICONTAZIONE!O25</f>
        <v>0</v>
      </c>
      <c r="E25" s="29">
        <f>PARAMETRI!$B$15*RENDICONTAZIONE!Q25</f>
        <v>0</v>
      </c>
      <c r="F25" s="29">
        <f>PARAMETRI!$B$16*RENDICONTAZIONE!S25</f>
        <v>0</v>
      </c>
      <c r="G25" s="29">
        <f>PARAMETRI!$B$19*RENDICONTAZIONE!V25</f>
        <v>0</v>
      </c>
      <c r="H25" s="32">
        <f>'3,2_Manut_Ord'!$F$4</f>
        <v>0</v>
      </c>
      <c r="I25" s="29">
        <f>MAX(SUM(D25:G25),'3,2_Manut_Ord'!G4)</f>
        <v>0</v>
      </c>
      <c r="J25" s="240"/>
      <c r="K25" s="12"/>
      <c r="L25" s="13"/>
      <c r="M25" s="13"/>
      <c r="N25" s="13"/>
      <c r="O25" s="52">
        <v>10037.75</v>
      </c>
      <c r="P25" s="53">
        <f t="shared" si="4"/>
        <v>5.3721546018081566E-2</v>
      </c>
      <c r="Q25" s="52">
        <v>10037.75</v>
      </c>
      <c r="R25" s="53">
        <f t="shared" si="5"/>
        <v>4.0733034327505732E-2</v>
      </c>
      <c r="S25" s="52">
        <v>10037.75</v>
      </c>
      <c r="T25" s="53">
        <f t="shared" si="6"/>
        <v>5.7033399574710472E-2</v>
      </c>
      <c r="U25" s="52">
        <v>8313.51</v>
      </c>
      <c r="V25" s="53">
        <f t="shared" si="7"/>
        <v>5.5564210823067825E-2</v>
      </c>
    </row>
    <row r="26" spans="2:27" ht="25.5" x14ac:dyDescent="0.25">
      <c r="B26" s="40" t="s">
        <v>9</v>
      </c>
      <c r="C26" s="30" t="s">
        <v>63</v>
      </c>
      <c r="D26" s="29">
        <f>PARAMETRI!$B$14*RENDICONTAZIONE!O26</f>
        <v>0</v>
      </c>
      <c r="E26" s="29">
        <f>PARAMETRI!$B$15*RENDICONTAZIONE!Q26</f>
        <v>0</v>
      </c>
      <c r="F26" s="29">
        <f>PARAMETRI!$B$16*RENDICONTAZIONE!S26</f>
        <v>0</v>
      </c>
      <c r="G26" s="29">
        <f>PARAMETRI!$B$19*RENDICONTAZIONE!V26</f>
        <v>0</v>
      </c>
      <c r="H26" s="32">
        <f>'3,3_Utenze'!F6</f>
        <v>0</v>
      </c>
      <c r="I26" s="29">
        <f>'3,3_Utenze'!G6</f>
        <v>0</v>
      </c>
      <c r="J26" s="240"/>
      <c r="K26" s="14" t="s">
        <v>85</v>
      </c>
      <c r="L26" s="15"/>
      <c r="M26" s="15"/>
      <c r="N26" s="13"/>
      <c r="O26" s="52">
        <v>17030</v>
      </c>
      <c r="P26" s="53">
        <f t="shared" si="4"/>
        <v>9.1143725305763645E-2</v>
      </c>
      <c r="Q26" s="52">
        <v>17030</v>
      </c>
      <c r="R26" s="53">
        <f t="shared" si="5"/>
        <v>6.9107476735067383E-2</v>
      </c>
      <c r="S26" s="52">
        <v>17030</v>
      </c>
      <c r="T26" s="53">
        <f t="shared" si="6"/>
        <v>9.6762600658247058E-2</v>
      </c>
      <c r="U26" s="52">
        <v>14360</v>
      </c>
      <c r="V26" s="53">
        <f t="shared" si="7"/>
        <v>9.5976557124397982E-2</v>
      </c>
    </row>
    <row r="27" spans="2:27" ht="15" x14ac:dyDescent="0.25">
      <c r="B27" s="40" t="s">
        <v>10</v>
      </c>
      <c r="C27" s="30" t="s">
        <v>64</v>
      </c>
      <c r="D27" s="29">
        <f>PARAMETRI!$B$14*RENDICONTAZIONE!O27</f>
        <v>0</v>
      </c>
      <c r="E27" s="29">
        <f>PARAMETRI!$B$15*RENDICONTAZIONE!Q27</f>
        <v>0</v>
      </c>
      <c r="F27" s="29">
        <f>PARAMETRI!$B$16*RENDICONTAZIONE!S27</f>
        <v>0</v>
      </c>
      <c r="G27" s="29">
        <f>PARAMETRI!$B$19*RENDICONTAZIONE!V27</f>
        <v>0</v>
      </c>
      <c r="H27" s="32">
        <f>'3,4_Cancelleria'!F4</f>
        <v>0</v>
      </c>
      <c r="I27" s="29">
        <f t="shared" ref="I27:I32" si="8">SUM(D27:G27)</f>
        <v>0</v>
      </c>
      <c r="J27" s="240"/>
      <c r="K27" s="12"/>
      <c r="L27" s="13"/>
      <c r="M27" s="13"/>
      <c r="N27" s="13"/>
      <c r="O27" s="52">
        <v>100</v>
      </c>
      <c r="P27" s="53">
        <f t="shared" si="4"/>
        <v>5.3519509868328629E-4</v>
      </c>
      <c r="Q27" s="52">
        <v>100</v>
      </c>
      <c r="R27" s="53">
        <f t="shared" si="5"/>
        <v>4.0579845411078909E-4</v>
      </c>
      <c r="S27" s="52">
        <v>100</v>
      </c>
      <c r="T27" s="53">
        <f t="shared" si="6"/>
        <v>5.6818908196269551E-4</v>
      </c>
      <c r="U27" s="52">
        <v>100</v>
      </c>
      <c r="V27" s="53">
        <f t="shared" si="7"/>
        <v>6.6836042565736754E-4</v>
      </c>
    </row>
    <row r="28" spans="2:27" ht="15" x14ac:dyDescent="0.25">
      <c r="B28" s="40" t="s">
        <v>11</v>
      </c>
      <c r="C28" s="30" t="s">
        <v>3</v>
      </c>
      <c r="D28" s="29">
        <f>PARAMETRI!$B$14*RENDICONTAZIONE!O28</f>
        <v>0</v>
      </c>
      <c r="E28" s="29">
        <f>PARAMETRI!$B$15*RENDICONTAZIONE!Q28</f>
        <v>0</v>
      </c>
      <c r="F28" s="29">
        <f>PARAMETRI!$B$16*RENDICONTAZIONE!S28</f>
        <v>0</v>
      </c>
      <c r="G28" s="29">
        <f>PARAMETRI!$B$19*RENDICONTAZIONE!V28</f>
        <v>0</v>
      </c>
      <c r="H28" s="32">
        <f>'3,5_Privacy'!$F$4</f>
        <v>0</v>
      </c>
      <c r="I28" s="29">
        <f t="shared" si="8"/>
        <v>0</v>
      </c>
      <c r="J28" s="240"/>
      <c r="K28" s="12"/>
      <c r="L28" s="13"/>
      <c r="M28" s="13"/>
      <c r="N28" s="13"/>
      <c r="O28" s="52">
        <v>200</v>
      </c>
      <c r="P28" s="53">
        <f t="shared" si="4"/>
        <v>1.0703901973665726E-3</v>
      </c>
      <c r="Q28" s="52">
        <v>200</v>
      </c>
      <c r="R28" s="53">
        <f t="shared" si="5"/>
        <v>8.1159690822157817E-4</v>
      </c>
      <c r="S28" s="52">
        <v>200</v>
      </c>
      <c r="T28" s="53">
        <f t="shared" si="6"/>
        <v>1.136378163925391E-3</v>
      </c>
      <c r="U28" s="52">
        <v>200</v>
      </c>
      <c r="V28" s="53">
        <f t="shared" si="7"/>
        <v>1.3367208513147351E-3</v>
      </c>
    </row>
    <row r="29" spans="2:27" ht="15" x14ac:dyDescent="0.25">
      <c r="B29" s="40" t="s">
        <v>12</v>
      </c>
      <c r="C29" s="30" t="s">
        <v>65</v>
      </c>
      <c r="D29" s="29">
        <f>PARAMETRI!$B$14*RENDICONTAZIONE!O29</f>
        <v>0</v>
      </c>
      <c r="E29" s="29">
        <f>PARAMETRI!$B$15*RENDICONTAZIONE!Q29</f>
        <v>0</v>
      </c>
      <c r="F29" s="29">
        <f>PARAMETRI!$B$16*RENDICONTAZIONE!S29</f>
        <v>0</v>
      </c>
      <c r="G29" s="29">
        <f>PARAMETRI!$B$19*RENDICONTAZIONE!V29</f>
        <v>0</v>
      </c>
      <c r="H29" s="32">
        <f>'3,6_ServiziTerzi'!$F$4</f>
        <v>0</v>
      </c>
      <c r="I29" s="29">
        <f t="shared" si="8"/>
        <v>0</v>
      </c>
      <c r="J29" s="240"/>
      <c r="K29" s="12"/>
      <c r="L29" s="13"/>
      <c r="M29" s="13"/>
      <c r="N29" s="13"/>
      <c r="O29" s="52">
        <v>500</v>
      </c>
      <c r="P29" s="53">
        <f t="shared" si="4"/>
        <v>2.6759754934164311E-3</v>
      </c>
      <c r="Q29" s="52">
        <v>500</v>
      </c>
      <c r="R29" s="53">
        <f t="shared" si="5"/>
        <v>2.0289922705539454E-3</v>
      </c>
      <c r="S29" s="52">
        <v>500</v>
      </c>
      <c r="T29" s="53">
        <f t="shared" si="6"/>
        <v>2.8409454098134775E-3</v>
      </c>
      <c r="U29" s="52">
        <v>500</v>
      </c>
      <c r="V29" s="53">
        <f t="shared" si="7"/>
        <v>3.3418021282868378E-3</v>
      </c>
    </row>
    <row r="30" spans="2:27" ht="15" x14ac:dyDescent="0.25">
      <c r="B30" s="40" t="s">
        <v>13</v>
      </c>
      <c r="C30" s="30" t="s">
        <v>66</v>
      </c>
      <c r="D30" s="31" t="s">
        <v>84</v>
      </c>
      <c r="E30" s="31" t="s">
        <v>84</v>
      </c>
      <c r="F30" s="31" t="s">
        <v>84</v>
      </c>
      <c r="G30" s="31" t="s">
        <v>84</v>
      </c>
      <c r="H30" s="32">
        <f>'3,7_Tasse'!$F$4</f>
        <v>0</v>
      </c>
      <c r="I30" s="31" t="s">
        <v>84</v>
      </c>
      <c r="J30" s="240"/>
      <c r="K30" s="12"/>
      <c r="L30" s="13"/>
      <c r="M30" s="13"/>
      <c r="N30" s="13"/>
      <c r="O30" s="56" t="s">
        <v>78</v>
      </c>
      <c r="P30" s="56"/>
      <c r="Q30" s="56" t="s">
        <v>78</v>
      </c>
      <c r="R30" s="56"/>
      <c r="S30" s="56" t="s">
        <v>78</v>
      </c>
      <c r="T30" s="56"/>
      <c r="U30" s="56" t="s">
        <v>78</v>
      </c>
      <c r="V30" s="56"/>
    </row>
    <row r="31" spans="2:27" ht="15" x14ac:dyDescent="0.25">
      <c r="B31" s="40" t="s">
        <v>14</v>
      </c>
      <c r="C31" s="30" t="s">
        <v>5</v>
      </c>
      <c r="D31" s="29">
        <f>PARAMETRI!$B$14*RENDICONTAZIONE!O31</f>
        <v>0</v>
      </c>
      <c r="E31" s="29">
        <f>PARAMETRI!$B$15*RENDICONTAZIONE!Q31</f>
        <v>0</v>
      </c>
      <c r="F31" s="29">
        <f>PARAMETRI!$B$16*RENDICONTAZIONE!S31</f>
        <v>0</v>
      </c>
      <c r="G31" s="29">
        <f>PARAMETRI!$B$19*RENDICONTAZIONE!V31</f>
        <v>0</v>
      </c>
      <c r="H31" s="32">
        <f>'3,8_Amm_Hardware'!$H$4</f>
        <v>0</v>
      </c>
      <c r="I31" s="29">
        <f t="shared" si="8"/>
        <v>0</v>
      </c>
      <c r="J31" s="240"/>
      <c r="K31" s="12"/>
      <c r="L31" s="13"/>
      <c r="M31" s="13"/>
      <c r="N31" s="13"/>
      <c r="O31" s="52">
        <v>150</v>
      </c>
      <c r="P31" s="53">
        <f>O31/$O$42</f>
        <v>8.0279264802492938E-4</v>
      </c>
      <c r="Q31" s="52">
        <v>150</v>
      </c>
      <c r="R31" s="53">
        <f>Q31/$Q$42</f>
        <v>6.0869768116618363E-4</v>
      </c>
      <c r="S31" s="52">
        <v>150</v>
      </c>
      <c r="T31" s="53">
        <f>S31/$S$42</f>
        <v>8.5228362294404337E-4</v>
      </c>
      <c r="U31" s="52">
        <v>150</v>
      </c>
      <c r="V31" s="53">
        <f>U31/$U$42</f>
        <v>1.0025406384860515E-3</v>
      </c>
    </row>
    <row r="32" spans="2:27" ht="15" x14ac:dyDescent="0.25">
      <c r="B32" s="40" t="s">
        <v>15</v>
      </c>
      <c r="C32" s="30" t="s">
        <v>6</v>
      </c>
      <c r="D32" s="29">
        <f>PARAMETRI!$B$14*RENDICONTAZIONE!O32</f>
        <v>0</v>
      </c>
      <c r="E32" s="29">
        <f>PARAMETRI!$B$15*RENDICONTAZIONE!Q32</f>
        <v>0</v>
      </c>
      <c r="F32" s="29">
        <f>PARAMETRI!$B$16*RENDICONTAZIONE!S32</f>
        <v>0</v>
      </c>
      <c r="G32" s="29">
        <f>PARAMETRI!$B$19*RENDICONTAZIONE!V32</f>
        <v>0</v>
      </c>
      <c r="H32" s="32">
        <f>'3,9_Amm_Software'!$H$4</f>
        <v>0</v>
      </c>
      <c r="I32" s="29">
        <f t="shared" si="8"/>
        <v>0</v>
      </c>
      <c r="J32" s="241"/>
      <c r="K32" s="12"/>
      <c r="L32" s="13"/>
      <c r="M32" s="13"/>
      <c r="N32" s="13"/>
      <c r="O32" s="52">
        <v>150</v>
      </c>
      <c r="P32" s="53">
        <f>O32/$O$42</f>
        <v>8.0279264802492938E-4</v>
      </c>
      <c r="Q32" s="52">
        <v>150</v>
      </c>
      <c r="R32" s="53">
        <f>Q32/$Q$42</f>
        <v>6.0869768116618363E-4</v>
      </c>
      <c r="S32" s="52">
        <v>150</v>
      </c>
      <c r="T32" s="53">
        <f>S32/$S$42</f>
        <v>8.5228362294404337E-4</v>
      </c>
      <c r="U32" s="52">
        <v>150</v>
      </c>
      <c r="V32" s="53">
        <f>U32/$U$42</f>
        <v>1.0025406384860515E-3</v>
      </c>
    </row>
    <row r="33" spans="2:22" ht="25.5" customHeight="1" x14ac:dyDescent="0.2">
      <c r="B33" s="41">
        <v>4</v>
      </c>
      <c r="C33" s="35" t="s">
        <v>4</v>
      </c>
      <c r="D33" s="37"/>
      <c r="E33" s="36"/>
      <c r="F33" s="36"/>
      <c r="G33" s="36"/>
      <c r="H33" s="38">
        <f>SUM(H34:H40)</f>
        <v>0</v>
      </c>
      <c r="I33" s="38">
        <f>SUM(I34:I40)</f>
        <v>0</v>
      </c>
      <c r="J33" s="39">
        <f>MIN(H33:I33)</f>
        <v>0</v>
      </c>
      <c r="K33" s="10" t="e">
        <f>(I33/J33)-1</f>
        <v>#DIV/0!</v>
      </c>
      <c r="L33" s="16">
        <f>I33-J33</f>
        <v>0</v>
      </c>
      <c r="M33" s="16">
        <f>J33*0.05</f>
        <v>0</v>
      </c>
      <c r="N33" s="11">
        <f>IF(I33-H33&gt;0,I33-H33,IF(SUM(PARAMETRI!B14:B16)&gt;0,RENDICONTAZIONE!N23+RENDICONTAZIONE!N17+RENDICONTAZIONE!N4,0))</f>
        <v>0</v>
      </c>
      <c r="O33" s="39"/>
      <c r="P33" s="39"/>
      <c r="Q33" s="39"/>
      <c r="R33" s="39"/>
      <c r="S33" s="39"/>
      <c r="T33" s="39"/>
      <c r="U33" s="39"/>
      <c r="V33" s="39"/>
    </row>
    <row r="34" spans="2:22" ht="15" x14ac:dyDescent="0.25">
      <c r="B34" s="40" t="s">
        <v>16</v>
      </c>
      <c r="C34" s="30" t="s">
        <v>67</v>
      </c>
      <c r="D34" s="29">
        <f>PARAMETRI!$B$14*RENDICONTAZIONE!O34</f>
        <v>0</v>
      </c>
      <c r="E34" s="29">
        <f>PARAMETRI!$B$15*RENDICONTAZIONE!Q34</f>
        <v>0</v>
      </c>
      <c r="F34" s="29">
        <f>PARAMETRI!$B$16*RENDICONTAZIONE!S34</f>
        <v>0</v>
      </c>
      <c r="G34" s="29">
        <f>PARAMETRI!$B$19*RENDICONTAZIONE!V34</f>
        <v>0</v>
      </c>
      <c r="H34" s="32">
        <f>'4,1_Pers_Dip_Ope'!F4</f>
        <v>0</v>
      </c>
      <c r="I34" s="161">
        <f>SUM(D34:G34)+IF(SUM(PARAMETRI!B14:B16)&gt;0,H49,0)</f>
        <v>0</v>
      </c>
      <c r="J34" s="239"/>
      <c r="K34" s="12"/>
      <c r="L34" s="13"/>
      <c r="M34" s="13"/>
      <c r="N34" s="13"/>
      <c r="O34" s="52">
        <v>68000</v>
      </c>
      <c r="P34" s="53">
        <f t="shared" ref="P34:P40" si="9">O34/$O$42</f>
        <v>0.36393266710463468</v>
      </c>
      <c r="Q34" s="52">
        <v>136000</v>
      </c>
      <c r="R34" s="53">
        <f t="shared" ref="R34:R40" si="10">Q34/$Q$42</f>
        <v>0.55188589759067308</v>
      </c>
      <c r="S34" s="52">
        <v>68000</v>
      </c>
      <c r="T34" s="53">
        <f t="shared" ref="T34:T40" si="11">S34/$S$42</f>
        <v>0.38636857573463296</v>
      </c>
      <c r="U34" s="52">
        <v>37400</v>
      </c>
      <c r="V34" s="53">
        <f t="shared" ref="V34:V40" si="12">U34/$U$42</f>
        <v>0.24996679919585549</v>
      </c>
    </row>
    <row r="35" spans="2:22" ht="15" x14ac:dyDescent="0.25">
      <c r="B35" s="40" t="s">
        <v>17</v>
      </c>
      <c r="C35" s="30" t="s">
        <v>68</v>
      </c>
      <c r="D35" s="29">
        <f>PARAMETRI!$B$14*RENDICONTAZIONE!O35</f>
        <v>0</v>
      </c>
      <c r="E35" s="29">
        <f>PARAMETRI!$B$15*RENDICONTAZIONE!Q35</f>
        <v>0</v>
      </c>
      <c r="F35" s="29">
        <f>PARAMETRI!$B$16*RENDICONTAZIONE!S35</f>
        <v>0</v>
      </c>
      <c r="G35" s="29">
        <f>PARAMETRI!$B$19*RENDICONTAZIONE!V35</f>
        <v>0</v>
      </c>
      <c r="H35" s="32">
        <f>'4,2_Per_Amm'!F4</f>
        <v>0</v>
      </c>
      <c r="I35" s="161">
        <f>G35+'4,2_Per_Amm'!G4</f>
        <v>0</v>
      </c>
      <c r="J35" s="240"/>
      <c r="K35" s="13"/>
      <c r="L35" s="13"/>
      <c r="M35" s="13"/>
      <c r="N35" s="13"/>
      <c r="O35" s="52">
        <v>5460</v>
      </c>
      <c r="P35" s="53">
        <f t="shared" si="9"/>
        <v>2.9221652388107429E-2</v>
      </c>
      <c r="Q35" s="52">
        <v>5460</v>
      </c>
      <c r="R35" s="53">
        <f t="shared" si="10"/>
        <v>2.2156595594449081E-2</v>
      </c>
      <c r="S35" s="52">
        <v>5460</v>
      </c>
      <c r="T35" s="53">
        <f t="shared" si="11"/>
        <v>3.1023123875163178E-2</v>
      </c>
      <c r="U35" s="52">
        <v>27300</v>
      </c>
      <c r="V35" s="53">
        <f t="shared" si="12"/>
        <v>0.18246239620446136</v>
      </c>
    </row>
    <row r="36" spans="2:22" ht="15" x14ac:dyDescent="0.25">
      <c r="B36" s="40" t="s">
        <v>18</v>
      </c>
      <c r="C36" s="30" t="s">
        <v>229</v>
      </c>
      <c r="D36" s="29">
        <f>PARAMETRI!$B$14*RENDICONTAZIONE!O36</f>
        <v>0</v>
      </c>
      <c r="E36" s="29">
        <f>PARAMETRI!$B$15*RENDICONTAZIONE!Q36</f>
        <v>0</v>
      </c>
      <c r="F36" s="29">
        <f>PARAMETRI!$B$16*RENDICONTAZIONE!S36</f>
        <v>0</v>
      </c>
      <c r="G36" s="29">
        <f>PARAMETRI!$B$19*RENDICONTAZIONE!V36</f>
        <v>0</v>
      </c>
      <c r="H36" s="32">
        <f>'4,3_Divise'!$F$4</f>
        <v>0</v>
      </c>
      <c r="I36" s="29">
        <f>SUM(D36:G36)+IF(SUM(PARAMETRI!B14:B16)=0,H50,0)</f>
        <v>0</v>
      </c>
      <c r="J36" s="240"/>
      <c r="K36" s="13"/>
      <c r="L36" s="13"/>
      <c r="M36" s="13"/>
      <c r="N36" s="13"/>
      <c r="O36" s="52">
        <v>2100</v>
      </c>
      <c r="P36" s="53">
        <f t="shared" si="9"/>
        <v>1.1239097072349012E-2</v>
      </c>
      <c r="Q36" s="52">
        <v>4200</v>
      </c>
      <c r="R36" s="53">
        <f t="shared" si="10"/>
        <v>1.7043535072653139E-2</v>
      </c>
      <c r="S36" s="52">
        <v>2100</v>
      </c>
      <c r="T36" s="53">
        <f t="shared" si="11"/>
        <v>1.1931970721216606E-2</v>
      </c>
      <c r="U36" s="52">
        <v>4200</v>
      </c>
      <c r="V36" s="53">
        <f t="shared" si="12"/>
        <v>2.8071137877609439E-2</v>
      </c>
    </row>
    <row r="37" spans="2:22" ht="15" x14ac:dyDescent="0.25">
      <c r="B37" s="40" t="s">
        <v>19</v>
      </c>
      <c r="C37" s="30" t="s">
        <v>70</v>
      </c>
      <c r="D37" s="29">
        <f>PARAMETRI!$B$14*RENDICONTAZIONE!O37</f>
        <v>0</v>
      </c>
      <c r="E37" s="29">
        <f>PARAMETRI!$B$15*RENDICONTAZIONE!Q37</f>
        <v>0</v>
      </c>
      <c r="F37" s="29">
        <f>PARAMETRI!$B$16*RENDICONTAZIONE!S37</f>
        <v>0</v>
      </c>
      <c r="G37" s="29">
        <f>PARAMETRI!$B$19*RENDICONTAZIONE!V37</f>
        <v>0</v>
      </c>
      <c r="H37" s="32">
        <f>'4,4_Assicur'!$I$4</f>
        <v>0</v>
      </c>
      <c r="I37" s="29">
        <f>SUM(D37:G37)</f>
        <v>0</v>
      </c>
      <c r="J37" s="240"/>
      <c r="K37" s="13"/>
      <c r="L37" s="13"/>
      <c r="M37" s="13"/>
      <c r="N37" s="13"/>
      <c r="O37" s="52">
        <v>1750</v>
      </c>
      <c r="P37" s="53">
        <f t="shared" si="9"/>
        <v>9.3659142269575096E-3</v>
      </c>
      <c r="Q37" s="52">
        <v>1750</v>
      </c>
      <c r="R37" s="53">
        <f t="shared" si="10"/>
        <v>7.1014729469388088E-3</v>
      </c>
      <c r="S37" s="52">
        <v>1750</v>
      </c>
      <c r="T37" s="53">
        <f t="shared" si="11"/>
        <v>9.9433089343471722E-3</v>
      </c>
      <c r="U37" s="52">
        <v>1750</v>
      </c>
      <c r="V37" s="53">
        <f t="shared" si="12"/>
        <v>1.1696307449003933E-2</v>
      </c>
    </row>
    <row r="38" spans="2:22" ht="15" x14ac:dyDescent="0.25">
      <c r="B38" s="40" t="s">
        <v>20</v>
      </c>
      <c r="C38" s="30" t="s">
        <v>71</v>
      </c>
      <c r="D38" s="29">
        <f>PARAMETRI!$B$14*RENDICONTAZIONE!O38</f>
        <v>0</v>
      </c>
      <c r="E38" s="29">
        <f>PARAMETRI!$B$15*RENDICONTAZIONE!Q38</f>
        <v>0</v>
      </c>
      <c r="F38" s="29">
        <f>PARAMETRI!$B$16*RENDICONTAZIONE!S38</f>
        <v>0</v>
      </c>
      <c r="G38" s="29">
        <f>PARAMETRI!$B$19*RENDICONTAZIONE!V38</f>
        <v>0</v>
      </c>
      <c r="H38" s="32">
        <f>'4,5_Accertamenti'!$F$4</f>
        <v>0</v>
      </c>
      <c r="I38" s="29">
        <f>SUM(D38:G38)</f>
        <v>0</v>
      </c>
      <c r="J38" s="240"/>
      <c r="K38" s="13"/>
      <c r="L38" s="13"/>
      <c r="M38" s="13"/>
      <c r="N38" s="13"/>
      <c r="O38" s="52">
        <v>300</v>
      </c>
      <c r="P38" s="53">
        <f t="shared" si="9"/>
        <v>1.6055852960498588E-3</v>
      </c>
      <c r="Q38" s="52">
        <v>300</v>
      </c>
      <c r="R38" s="53">
        <f t="shared" si="10"/>
        <v>1.2173953623323673E-3</v>
      </c>
      <c r="S38" s="52">
        <v>300</v>
      </c>
      <c r="T38" s="53">
        <f t="shared" si="11"/>
        <v>1.7045672458880867E-3</v>
      </c>
      <c r="U38" s="52">
        <v>300</v>
      </c>
      <c r="V38" s="53">
        <f t="shared" si="12"/>
        <v>2.0050812769721029E-3</v>
      </c>
    </row>
    <row r="39" spans="2:22" ht="15" x14ac:dyDescent="0.25">
      <c r="B39" s="40" t="s">
        <v>21</v>
      </c>
      <c r="C39" s="30" t="s">
        <v>72</v>
      </c>
      <c r="D39" s="29">
        <f>PARAMETRI!$B$14*RENDICONTAZIONE!O39</f>
        <v>0</v>
      </c>
      <c r="E39" s="29">
        <f>PARAMETRI!$B$15*RENDICONTAZIONE!Q39</f>
        <v>0</v>
      </c>
      <c r="F39" s="29">
        <f>PARAMETRI!$B$16*RENDICONTAZIONE!S39</f>
        <v>0</v>
      </c>
      <c r="G39" s="29">
        <f>PARAMETRI!$B$19*RENDICONTAZIONE!V39</f>
        <v>0</v>
      </c>
      <c r="H39" s="32">
        <f>'4,6_Formazione'!$F$4</f>
        <v>0</v>
      </c>
      <c r="I39" s="29">
        <f>SUM(D39:G39)</f>
        <v>0</v>
      </c>
      <c r="J39" s="240"/>
      <c r="K39" s="13"/>
      <c r="L39" s="13"/>
      <c r="M39" s="13"/>
      <c r="N39" s="13"/>
      <c r="O39" s="52">
        <v>250</v>
      </c>
      <c r="P39" s="53">
        <f t="shared" si="9"/>
        <v>1.3379877467082156E-3</v>
      </c>
      <c r="Q39" s="52">
        <v>250</v>
      </c>
      <c r="R39" s="53">
        <f t="shared" si="10"/>
        <v>1.0144961352769727E-3</v>
      </c>
      <c r="S39" s="52">
        <v>250</v>
      </c>
      <c r="T39" s="53">
        <f t="shared" si="11"/>
        <v>1.4204727049067388E-3</v>
      </c>
      <c r="U39" s="52">
        <v>250</v>
      </c>
      <c r="V39" s="53">
        <f t="shared" si="12"/>
        <v>1.6709010641434189E-3</v>
      </c>
    </row>
    <row r="40" spans="2:22" ht="15" x14ac:dyDescent="0.25">
      <c r="B40" s="40" t="s">
        <v>22</v>
      </c>
      <c r="C40" s="30" t="s">
        <v>73</v>
      </c>
      <c r="D40" s="29">
        <f>PARAMETRI!$B$14*RENDICONTAZIONE!O40</f>
        <v>0</v>
      </c>
      <c r="E40" s="29">
        <f>PARAMETRI!$B$15*RENDICONTAZIONE!Q40</f>
        <v>0</v>
      </c>
      <c r="F40" s="29">
        <f>PARAMETRI!$B$16*RENDICONTAZIONE!S40</f>
        <v>0</v>
      </c>
      <c r="G40" s="29">
        <f>PARAMETRI!$B$19*RENDICONTAZIONE!V40</f>
        <v>0</v>
      </c>
      <c r="H40" s="32">
        <f>'4,7_Lavoro_Autonomo'!$F$4</f>
        <v>0</v>
      </c>
      <c r="I40" s="29">
        <f>450*SUM(PARAMETRI!B14:B16)*2+(RENDICONTAZIONE!I34+RENDICONTAZIONE!I35)/100</f>
        <v>0</v>
      </c>
      <c r="J40" s="241"/>
      <c r="K40" s="13"/>
      <c r="L40" s="13"/>
      <c r="M40" s="13"/>
      <c r="N40" s="13"/>
      <c r="O40" s="52">
        <v>1530</v>
      </c>
      <c r="P40" s="53">
        <f t="shared" si="9"/>
        <v>8.1884850098542794E-3</v>
      </c>
      <c r="Q40" s="52">
        <v>2210</v>
      </c>
      <c r="R40" s="53">
        <f t="shared" si="10"/>
        <v>8.9681458358484376E-3</v>
      </c>
      <c r="S40" s="52">
        <v>1530</v>
      </c>
      <c r="T40" s="53">
        <f t="shared" si="11"/>
        <v>8.6932929540292411E-3</v>
      </c>
      <c r="U40" s="52">
        <v>1224</v>
      </c>
      <c r="V40" s="53">
        <f t="shared" si="12"/>
        <v>8.1807316100461786E-3</v>
      </c>
    </row>
    <row r="41" spans="2:22" s="51" customFormat="1" ht="15" x14ac:dyDescent="0.25">
      <c r="B41" s="45"/>
      <c r="C41" s="46"/>
      <c r="D41" s="47"/>
      <c r="E41" s="47"/>
      <c r="F41" s="47"/>
      <c r="G41" s="47"/>
      <c r="H41" s="48"/>
      <c r="I41" s="47"/>
      <c r="J41" s="49"/>
      <c r="K41" s="50"/>
      <c r="L41" s="50"/>
      <c r="M41" s="50"/>
      <c r="N41" s="50"/>
      <c r="O41" s="43"/>
      <c r="P41" s="44"/>
      <c r="Q41" s="43"/>
      <c r="R41" s="44"/>
      <c r="S41" s="43"/>
      <c r="T41" s="44"/>
      <c r="U41" s="43"/>
      <c r="V41" s="44"/>
    </row>
    <row r="42" spans="2:22" ht="27" customHeight="1" x14ac:dyDescent="0.2">
      <c r="B42" s="236" t="s">
        <v>130</v>
      </c>
      <c r="C42" s="237"/>
      <c r="D42" s="237"/>
      <c r="E42" s="237"/>
      <c r="F42" s="237"/>
      <c r="G42" s="238"/>
      <c r="H42" s="54">
        <f>H33+H23+H17+H4</f>
        <v>0</v>
      </c>
      <c r="I42" s="54">
        <f>PARAMETRI!B19+(PARAMETRI!G14*PARAMETRI!B15)+(PARAMETRI!G15*PARAMETRI!B14)+(PARAMETRI!G16*PARAMETRI!B16)+H9+H10+H30+IF(SUM(PARAMETRI!B14:B16)&gt;0,RENDICONTAZIONE!H49,RENDICONTAZIONE!H50)</f>
        <v>0</v>
      </c>
      <c r="J42" s="55">
        <f>MIN(MIN(I42,H42),J33+J23+J17+J4+IF(SUM(PARAMETRI!B14:B16)&gt;0,N33,0))</f>
        <v>0</v>
      </c>
      <c r="K42" s="10" t="e">
        <f>(I42/J42)-1</f>
        <v>#DIV/0!</v>
      </c>
      <c r="L42" s="16">
        <f>I42-J42</f>
        <v>0</v>
      </c>
      <c r="M42" s="16">
        <f>J42*0.05</f>
        <v>0</v>
      </c>
      <c r="N42" s="11"/>
      <c r="O42" s="39">
        <f>SUM(O5:O40)-O13-O14</f>
        <v>186847.75</v>
      </c>
      <c r="P42" s="39"/>
      <c r="Q42" s="39">
        <f>SUM(Q5:Q40)-Q13-Q14</f>
        <v>246427.75</v>
      </c>
      <c r="R42" s="39"/>
      <c r="S42" s="39">
        <f>SUM(S5:S40)-S13-S14</f>
        <v>175997.75</v>
      </c>
      <c r="T42" s="39"/>
      <c r="U42" s="39">
        <f>SUM(U5:U40)-U13-U14</f>
        <v>149619.87</v>
      </c>
      <c r="V42" s="39"/>
    </row>
    <row r="44" spans="2:22" x14ac:dyDescent="0.2">
      <c r="I44" s="175" t="s">
        <v>236</v>
      </c>
      <c r="J44" s="180">
        <v>0</v>
      </c>
    </row>
    <row r="45" spans="2:22" x14ac:dyDescent="0.2">
      <c r="I45" s="176"/>
      <c r="J45" s="177"/>
    </row>
    <row r="46" spans="2:22" x14ac:dyDescent="0.2">
      <c r="I46" s="178" t="s">
        <v>227</v>
      </c>
      <c r="J46" s="179">
        <f>J42-J44</f>
        <v>0</v>
      </c>
    </row>
    <row r="48" spans="2:22" ht="15" x14ac:dyDescent="0.2">
      <c r="B48" s="235" t="s">
        <v>235</v>
      </c>
      <c r="C48" s="235"/>
      <c r="D48" s="235"/>
      <c r="E48" s="235"/>
      <c r="F48" s="235"/>
      <c r="G48" s="235"/>
      <c r="H48" s="182"/>
      <c r="I48" s="182"/>
    </row>
    <row r="49" spans="2:9" ht="15" x14ac:dyDescent="0.25">
      <c r="B49" s="40" t="s">
        <v>16</v>
      </c>
      <c r="C49" s="30" t="s">
        <v>67</v>
      </c>
      <c r="D49" s="181">
        <f>D34*0</f>
        <v>0</v>
      </c>
      <c r="E49" s="181">
        <f>E34*0</f>
        <v>0</v>
      </c>
      <c r="F49" s="181">
        <f>F34*0</f>
        <v>0</v>
      </c>
      <c r="G49" s="181">
        <f>G34*0</f>
        <v>0</v>
      </c>
      <c r="H49" s="185">
        <f>SUM(D49:G49)</f>
        <v>0</v>
      </c>
      <c r="I49" s="183"/>
    </row>
    <row r="50" spans="2:9" ht="15" x14ac:dyDescent="0.25">
      <c r="B50" s="40" t="s">
        <v>18</v>
      </c>
      <c r="C50" s="30" t="s">
        <v>69</v>
      </c>
      <c r="D50" s="181">
        <f>D36*0</f>
        <v>0</v>
      </c>
      <c r="E50" s="181">
        <f>E36*0</f>
        <v>0</v>
      </c>
      <c r="F50" s="181">
        <f>F36*0</f>
        <v>0</v>
      </c>
      <c r="G50" s="181">
        <f>G36*0</f>
        <v>0</v>
      </c>
      <c r="H50" s="185">
        <f>SUM(D50:G50)</f>
        <v>0</v>
      </c>
      <c r="I50" s="184"/>
    </row>
  </sheetData>
  <sheetProtection algorithmName="SHA-512" hashValue="dh06+Sc3FbglOGiDw6i3uUoE3PsM1wtP4fVTwOxQrQr6WgNTqnHFap/ldZB+d7cLOxMOzm/pan46D4jzuKLqXw==" saltValue="9GmzAmxJ34oqz/gnI8knOA==" spinCount="100000" sheet="1" objects="1" scenarios="1"/>
  <mergeCells count="17">
    <mergeCell ref="B48:G48"/>
    <mergeCell ref="B42:G42"/>
    <mergeCell ref="U3:V3"/>
    <mergeCell ref="O3:P3"/>
    <mergeCell ref="Q3:R3"/>
    <mergeCell ref="S3:T3"/>
    <mergeCell ref="H2:H3"/>
    <mergeCell ref="I2:I3"/>
    <mergeCell ref="J5:J16"/>
    <mergeCell ref="J18:J22"/>
    <mergeCell ref="J24:J32"/>
    <mergeCell ref="J34:J40"/>
    <mergeCell ref="B1:J1"/>
    <mergeCell ref="B2:B3"/>
    <mergeCell ref="C2:C3"/>
    <mergeCell ref="J2:J3"/>
    <mergeCell ref="O2:V2"/>
  </mergeCells>
  <phoneticPr fontId="3" type="noConversion"/>
  <printOptions horizontalCentered="1"/>
  <pageMargins left="0.25" right="0.25" top="0.75" bottom="0.75" header="0.3" footer="0.3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63"/>
  <sheetViews>
    <sheetView workbookViewId="0">
      <selection activeCell="A11" sqref="A11"/>
    </sheetView>
  </sheetViews>
  <sheetFormatPr defaultColWidth="11.42578125" defaultRowHeight="12.75" x14ac:dyDescent="0.2"/>
  <cols>
    <col min="1" max="1" width="40.7109375" style="86" customWidth="1"/>
    <col min="2" max="2" width="20.42578125" style="86" customWidth="1"/>
    <col min="3" max="3" width="16.85546875" style="86" customWidth="1"/>
    <col min="4" max="4" width="16.85546875" style="90" customWidth="1"/>
    <col min="5" max="7" width="16.85546875" style="86" customWidth="1"/>
    <col min="9" max="9" width="17.28515625" bestFit="1" customWidth="1"/>
    <col min="10" max="10" width="12.85546875" customWidth="1"/>
    <col min="11" max="11" width="16.85546875" customWidth="1"/>
    <col min="13" max="13" width="16" bestFit="1" customWidth="1"/>
  </cols>
  <sheetData>
    <row r="2" spans="1:13" ht="15.75" x14ac:dyDescent="0.25">
      <c r="C2" s="243" t="s">
        <v>159</v>
      </c>
      <c r="D2" s="243"/>
      <c r="E2" s="243"/>
      <c r="F2" s="243"/>
      <c r="G2" s="243"/>
    </row>
    <row r="3" spans="1:13" ht="15.75" x14ac:dyDescent="0.25">
      <c r="C3" s="242" t="s">
        <v>98</v>
      </c>
      <c r="D3" s="242"/>
      <c r="E3" s="242"/>
      <c r="F3" s="242"/>
      <c r="G3" s="93" t="s">
        <v>99</v>
      </c>
    </row>
    <row r="4" spans="1:13" ht="25.5" x14ac:dyDescent="0.2">
      <c r="A4" s="94" t="s">
        <v>156</v>
      </c>
      <c r="B4" s="94" t="s">
        <v>149</v>
      </c>
      <c r="C4" s="78" t="s">
        <v>97</v>
      </c>
      <c r="D4" s="144" t="s">
        <v>188</v>
      </c>
      <c r="E4" s="78" t="s">
        <v>187</v>
      </c>
      <c r="F4" s="129" t="s">
        <v>237</v>
      </c>
      <c r="G4" s="100">
        <f>SUM(G5:G2000)</f>
        <v>0</v>
      </c>
    </row>
    <row r="5" spans="1:13" ht="15" x14ac:dyDescent="0.25">
      <c r="A5" s="81"/>
      <c r="B5" s="81"/>
      <c r="C5" s="81"/>
      <c r="D5" s="132"/>
      <c r="E5" s="130"/>
      <c r="F5" s="132"/>
      <c r="G5" s="133">
        <f>IF((D5/100*20)&gt;(D5-F5),(D5-F5),(D5/100*20))</f>
        <v>0</v>
      </c>
      <c r="I5" s="76">
        <v>44561</v>
      </c>
    </row>
    <row r="6" spans="1:13" x14ac:dyDescent="0.2">
      <c r="A6" s="84"/>
      <c r="B6" s="98"/>
      <c r="C6" s="85"/>
      <c r="D6" s="88"/>
      <c r="E6" s="131"/>
      <c r="F6" s="88"/>
      <c r="G6" s="143">
        <f>IF((D6/100*20)&gt;(D6-F6),(D6-F6),(D6/100*20))</f>
        <v>0</v>
      </c>
    </row>
    <row r="7" spans="1:13" x14ac:dyDescent="0.2">
      <c r="A7" s="81"/>
      <c r="B7" s="81"/>
      <c r="C7" s="81"/>
      <c r="D7" s="132"/>
      <c r="E7" s="81"/>
      <c r="F7" s="132"/>
      <c r="G7" s="133">
        <f t="shared" ref="G7:G63" si="0">IF((D7/100*20)&gt;(D7-F7),(D7-F7),(D7/100*20))</f>
        <v>0</v>
      </c>
    </row>
    <row r="8" spans="1:13" x14ac:dyDescent="0.2">
      <c r="A8" s="84"/>
      <c r="B8" s="98"/>
      <c r="C8" s="84"/>
      <c r="D8" s="88"/>
      <c r="E8" s="84"/>
      <c r="F8" s="88"/>
      <c r="G8" s="143">
        <f t="shared" si="0"/>
        <v>0</v>
      </c>
    </row>
    <row r="9" spans="1:13" ht="15.75" x14ac:dyDescent="0.25">
      <c r="A9" s="81"/>
      <c r="B9" s="81"/>
      <c r="C9" s="81"/>
      <c r="D9" s="132"/>
      <c r="E9" s="81"/>
      <c r="F9" s="132"/>
      <c r="G9" s="133">
        <f t="shared" si="0"/>
        <v>0</v>
      </c>
      <c r="I9" s="243" t="s">
        <v>190</v>
      </c>
      <c r="J9" s="243"/>
      <c r="K9" s="243"/>
      <c r="L9" s="243"/>
      <c r="M9" s="243"/>
    </row>
    <row r="10" spans="1:13" x14ac:dyDescent="0.2">
      <c r="A10" s="84"/>
      <c r="B10" s="98"/>
      <c r="C10" s="84"/>
      <c r="D10" s="88"/>
      <c r="E10" s="84"/>
      <c r="F10" s="88"/>
      <c r="G10" s="143">
        <f t="shared" si="0"/>
        <v>0</v>
      </c>
      <c r="I10" s="93" t="s">
        <v>97</v>
      </c>
      <c r="J10" s="93" t="s">
        <v>24</v>
      </c>
      <c r="K10" s="93" t="s">
        <v>25</v>
      </c>
      <c r="L10" s="93" t="s">
        <v>26</v>
      </c>
      <c r="M10" s="93" t="s">
        <v>189</v>
      </c>
    </row>
    <row r="11" spans="1:13" x14ac:dyDescent="0.2">
      <c r="A11" s="81"/>
      <c r="B11" s="81"/>
      <c r="C11" s="81"/>
      <c r="D11" s="132"/>
      <c r="E11" s="81"/>
      <c r="F11" s="132"/>
      <c r="G11" s="133">
        <f t="shared" si="0"/>
        <v>0</v>
      </c>
      <c r="I11" s="81"/>
      <c r="J11" s="81"/>
      <c r="K11" s="81"/>
      <c r="L11" s="132">
        <v>0</v>
      </c>
      <c r="M11" s="81"/>
    </row>
    <row r="12" spans="1:13" x14ac:dyDescent="0.2">
      <c r="A12" s="84"/>
      <c r="B12" s="98"/>
      <c r="C12" s="84"/>
      <c r="D12" s="88"/>
      <c r="E12" s="84"/>
      <c r="F12" s="88"/>
      <c r="G12" s="143">
        <f t="shared" si="0"/>
        <v>0</v>
      </c>
      <c r="I12" s="98"/>
      <c r="J12" s="98"/>
      <c r="K12" s="98"/>
      <c r="L12" s="134">
        <v>0</v>
      </c>
      <c r="M12" s="98"/>
    </row>
    <row r="13" spans="1:13" x14ac:dyDescent="0.2">
      <c r="A13" s="81"/>
      <c r="B13" s="81"/>
      <c r="C13" s="81"/>
      <c r="D13" s="132"/>
      <c r="E13" s="81"/>
      <c r="F13" s="132"/>
      <c r="G13" s="133">
        <f t="shared" si="0"/>
        <v>0</v>
      </c>
      <c r="I13" s="81"/>
      <c r="J13" s="81"/>
      <c r="K13" s="81"/>
      <c r="L13" s="132">
        <v>0</v>
      </c>
      <c r="M13" s="81"/>
    </row>
    <row r="14" spans="1:13" x14ac:dyDescent="0.2">
      <c r="A14" s="84"/>
      <c r="B14" s="98"/>
      <c r="C14" s="84"/>
      <c r="D14" s="88"/>
      <c r="E14" s="84"/>
      <c r="F14" s="88"/>
      <c r="G14" s="143">
        <f t="shared" si="0"/>
        <v>0</v>
      </c>
      <c r="I14" s="98"/>
      <c r="J14" s="98"/>
      <c r="K14" s="98"/>
      <c r="L14" s="134">
        <v>0</v>
      </c>
      <c r="M14" s="98"/>
    </row>
    <row r="15" spans="1:13" x14ac:dyDescent="0.2">
      <c r="A15" s="81"/>
      <c r="B15" s="81"/>
      <c r="C15" s="81"/>
      <c r="D15" s="132"/>
      <c r="E15" s="81"/>
      <c r="F15" s="132"/>
      <c r="G15" s="133">
        <f t="shared" si="0"/>
        <v>0</v>
      </c>
      <c r="I15" s="81"/>
      <c r="J15" s="81"/>
      <c r="K15" s="81"/>
      <c r="L15" s="132">
        <v>0</v>
      </c>
      <c r="M15" s="81"/>
    </row>
    <row r="16" spans="1:13" x14ac:dyDescent="0.2">
      <c r="A16" s="84"/>
      <c r="B16" s="98"/>
      <c r="C16" s="84"/>
      <c r="D16" s="88"/>
      <c r="E16" s="84"/>
      <c r="F16" s="88"/>
      <c r="G16" s="143">
        <f t="shared" si="0"/>
        <v>0</v>
      </c>
      <c r="I16" s="98"/>
      <c r="J16" s="98"/>
      <c r="K16" s="98"/>
      <c r="L16" s="134">
        <v>0</v>
      </c>
      <c r="M16" s="98"/>
    </row>
    <row r="17" spans="1:13" x14ac:dyDescent="0.2">
      <c r="A17" s="81"/>
      <c r="B17" s="81"/>
      <c r="C17" s="81"/>
      <c r="D17" s="132"/>
      <c r="E17" s="81"/>
      <c r="F17" s="132"/>
      <c r="G17" s="133">
        <f t="shared" si="0"/>
        <v>0</v>
      </c>
      <c r="I17" s="81"/>
      <c r="J17" s="81"/>
      <c r="K17" s="81"/>
      <c r="L17" s="132">
        <v>0</v>
      </c>
      <c r="M17" s="81"/>
    </row>
    <row r="18" spans="1:13" x14ac:dyDescent="0.2">
      <c r="A18" s="84"/>
      <c r="B18" s="98"/>
      <c r="C18" s="84"/>
      <c r="D18" s="88"/>
      <c r="E18" s="84"/>
      <c r="F18" s="88"/>
      <c r="G18" s="143">
        <f t="shared" si="0"/>
        <v>0</v>
      </c>
      <c r="I18" s="98"/>
      <c r="J18" s="98"/>
      <c r="K18" s="98"/>
      <c r="L18" s="134">
        <v>0</v>
      </c>
      <c r="M18" s="98"/>
    </row>
    <row r="19" spans="1:13" x14ac:dyDescent="0.2">
      <c r="A19" s="81"/>
      <c r="B19" s="81"/>
      <c r="C19" s="81"/>
      <c r="D19" s="132"/>
      <c r="E19" s="81"/>
      <c r="F19" s="132"/>
      <c r="G19" s="133">
        <f t="shared" si="0"/>
        <v>0</v>
      </c>
      <c r="I19" s="81"/>
      <c r="J19" s="81"/>
      <c r="K19" s="81"/>
      <c r="L19" s="132">
        <v>0</v>
      </c>
      <c r="M19" s="81"/>
    </row>
    <row r="20" spans="1:13" x14ac:dyDescent="0.2">
      <c r="A20" s="84"/>
      <c r="B20" s="98"/>
      <c r="C20" s="84"/>
      <c r="D20" s="88"/>
      <c r="E20" s="84"/>
      <c r="F20" s="88"/>
      <c r="G20" s="143">
        <f t="shared" si="0"/>
        <v>0</v>
      </c>
      <c r="I20" s="98"/>
      <c r="J20" s="98"/>
      <c r="K20" s="98"/>
      <c r="L20" s="134">
        <v>0</v>
      </c>
      <c r="M20" s="98"/>
    </row>
    <row r="21" spans="1:13" x14ac:dyDescent="0.2">
      <c r="A21" s="81"/>
      <c r="B21" s="81"/>
      <c r="C21" s="81"/>
      <c r="D21" s="132"/>
      <c r="E21" s="81"/>
      <c r="F21" s="132"/>
      <c r="G21" s="133">
        <f t="shared" si="0"/>
        <v>0</v>
      </c>
      <c r="I21" s="81"/>
      <c r="J21" s="81"/>
      <c r="K21" s="81"/>
      <c r="L21" s="132">
        <v>0</v>
      </c>
      <c r="M21" s="81"/>
    </row>
    <row r="22" spans="1:13" x14ac:dyDescent="0.2">
      <c r="A22" s="84"/>
      <c r="B22" s="98"/>
      <c r="C22" s="84"/>
      <c r="D22" s="88"/>
      <c r="E22" s="84"/>
      <c r="F22" s="88"/>
      <c r="G22" s="143">
        <f t="shared" si="0"/>
        <v>0</v>
      </c>
      <c r="I22" s="98"/>
      <c r="J22" s="98"/>
      <c r="K22" s="98"/>
      <c r="L22" s="134">
        <v>0</v>
      </c>
      <c r="M22" s="98"/>
    </row>
    <row r="23" spans="1:13" x14ac:dyDescent="0.2">
      <c r="A23" s="81"/>
      <c r="B23" s="81"/>
      <c r="C23" s="81"/>
      <c r="D23" s="132"/>
      <c r="E23" s="81"/>
      <c r="F23" s="132"/>
      <c r="G23" s="133">
        <f t="shared" si="0"/>
        <v>0</v>
      </c>
      <c r="I23" s="81"/>
      <c r="J23" s="81"/>
      <c r="K23" s="81"/>
      <c r="L23" s="132">
        <v>0</v>
      </c>
      <c r="M23" s="81"/>
    </row>
    <row r="24" spans="1:13" x14ac:dyDescent="0.2">
      <c r="A24" s="84"/>
      <c r="B24" s="98"/>
      <c r="C24" s="84"/>
      <c r="D24" s="88"/>
      <c r="E24" s="84"/>
      <c r="F24" s="88"/>
      <c r="G24" s="143">
        <f t="shared" si="0"/>
        <v>0</v>
      </c>
      <c r="I24" s="98"/>
      <c r="J24" s="98"/>
      <c r="K24" s="98"/>
      <c r="L24" s="134">
        <v>0</v>
      </c>
      <c r="M24" s="98"/>
    </row>
    <row r="25" spans="1:13" x14ac:dyDescent="0.2">
      <c r="A25" s="81"/>
      <c r="B25" s="81"/>
      <c r="C25" s="81"/>
      <c r="D25" s="132"/>
      <c r="E25" s="81"/>
      <c r="F25" s="132"/>
      <c r="G25" s="133">
        <f t="shared" si="0"/>
        <v>0</v>
      </c>
      <c r="I25" s="81"/>
      <c r="J25" s="81"/>
      <c r="K25" s="81"/>
      <c r="L25" s="132">
        <v>0</v>
      </c>
      <c r="M25" s="81"/>
    </row>
    <row r="26" spans="1:13" x14ac:dyDescent="0.2">
      <c r="A26" s="84"/>
      <c r="B26" s="98"/>
      <c r="C26" s="84"/>
      <c r="D26" s="88"/>
      <c r="E26" s="84"/>
      <c r="F26" s="88"/>
      <c r="G26" s="143">
        <f t="shared" si="0"/>
        <v>0</v>
      </c>
      <c r="I26" s="98"/>
      <c r="J26" s="98"/>
      <c r="K26" s="98"/>
      <c r="L26" s="134">
        <v>0</v>
      </c>
      <c r="M26" s="98"/>
    </row>
    <row r="27" spans="1:13" x14ac:dyDescent="0.2">
      <c r="A27" s="81"/>
      <c r="B27" s="81"/>
      <c r="C27" s="81"/>
      <c r="D27" s="132"/>
      <c r="E27" s="81"/>
      <c r="F27" s="132"/>
      <c r="G27" s="133">
        <f t="shared" si="0"/>
        <v>0</v>
      </c>
      <c r="I27" s="81"/>
      <c r="J27" s="81"/>
      <c r="K27" s="81"/>
      <c r="L27" s="132">
        <v>0</v>
      </c>
      <c r="M27" s="81"/>
    </row>
    <row r="28" spans="1:13" x14ac:dyDescent="0.2">
      <c r="A28" s="84"/>
      <c r="B28" s="98"/>
      <c r="C28" s="84"/>
      <c r="D28" s="88"/>
      <c r="E28" s="84"/>
      <c r="F28" s="88"/>
      <c r="G28" s="143">
        <f t="shared" si="0"/>
        <v>0</v>
      </c>
      <c r="I28" s="98"/>
      <c r="J28" s="98"/>
      <c r="K28" s="98"/>
      <c r="L28" s="134">
        <v>0</v>
      </c>
      <c r="M28" s="98"/>
    </row>
    <row r="29" spans="1:13" x14ac:dyDescent="0.2">
      <c r="A29" s="81"/>
      <c r="B29" s="81"/>
      <c r="C29" s="81"/>
      <c r="D29" s="132"/>
      <c r="E29" s="81"/>
      <c r="F29" s="132"/>
      <c r="G29" s="133">
        <f t="shared" si="0"/>
        <v>0</v>
      </c>
      <c r="I29" s="81"/>
      <c r="J29" s="81"/>
      <c r="K29" s="81"/>
      <c r="L29" s="132">
        <v>0</v>
      </c>
      <c r="M29" s="81"/>
    </row>
    <row r="30" spans="1:13" x14ac:dyDescent="0.2">
      <c r="A30" s="84"/>
      <c r="B30" s="98"/>
      <c r="C30" s="84"/>
      <c r="D30" s="88"/>
      <c r="E30" s="84"/>
      <c r="F30" s="88"/>
      <c r="G30" s="143">
        <f t="shared" si="0"/>
        <v>0</v>
      </c>
      <c r="I30" s="98"/>
      <c r="J30" s="98"/>
      <c r="K30" s="98"/>
      <c r="L30" s="134">
        <v>0</v>
      </c>
      <c r="M30" s="98"/>
    </row>
    <row r="31" spans="1:13" x14ac:dyDescent="0.2">
      <c r="A31" s="81"/>
      <c r="B31" s="81"/>
      <c r="C31" s="81"/>
      <c r="D31" s="132"/>
      <c r="E31" s="81"/>
      <c r="F31" s="132"/>
      <c r="G31" s="133">
        <f t="shared" si="0"/>
        <v>0</v>
      </c>
      <c r="I31" s="81"/>
      <c r="J31" s="81"/>
      <c r="K31" s="81"/>
      <c r="L31" s="132">
        <v>0</v>
      </c>
      <c r="M31" s="81"/>
    </row>
    <row r="32" spans="1:13" x14ac:dyDescent="0.2">
      <c r="A32" s="84"/>
      <c r="B32" s="98"/>
      <c r="C32" s="84"/>
      <c r="D32" s="88"/>
      <c r="E32" s="84"/>
      <c r="F32" s="88"/>
      <c r="G32" s="143">
        <f t="shared" si="0"/>
        <v>0</v>
      </c>
      <c r="I32" s="98"/>
      <c r="J32" s="98"/>
      <c r="K32" s="98"/>
      <c r="L32" s="134">
        <v>0</v>
      </c>
      <c r="M32" s="98"/>
    </row>
    <row r="33" spans="1:13" x14ac:dyDescent="0.2">
      <c r="A33" s="81"/>
      <c r="B33" s="81"/>
      <c r="C33" s="81"/>
      <c r="D33" s="132"/>
      <c r="E33" s="81"/>
      <c r="F33" s="132"/>
      <c r="G33" s="133">
        <f t="shared" si="0"/>
        <v>0</v>
      </c>
      <c r="I33" s="81"/>
      <c r="J33" s="81"/>
      <c r="K33" s="81"/>
      <c r="L33" s="132">
        <v>0</v>
      </c>
      <c r="M33" s="81"/>
    </row>
    <row r="34" spans="1:13" x14ac:dyDescent="0.2">
      <c r="A34" s="84"/>
      <c r="B34" s="98"/>
      <c r="C34" s="84"/>
      <c r="D34" s="88"/>
      <c r="E34" s="84"/>
      <c r="F34" s="88"/>
      <c r="G34" s="143">
        <f t="shared" si="0"/>
        <v>0</v>
      </c>
      <c r="I34" s="98"/>
      <c r="J34" s="98"/>
      <c r="K34" s="98"/>
      <c r="L34" s="134">
        <v>0</v>
      </c>
      <c r="M34" s="98"/>
    </row>
    <row r="35" spans="1:13" x14ac:dyDescent="0.2">
      <c r="A35" s="81"/>
      <c r="B35" s="81"/>
      <c r="C35" s="81"/>
      <c r="D35" s="132"/>
      <c r="E35" s="81"/>
      <c r="F35" s="132"/>
      <c r="G35" s="133">
        <f t="shared" si="0"/>
        <v>0</v>
      </c>
      <c r="I35" s="81"/>
      <c r="J35" s="81"/>
      <c r="K35" s="81"/>
      <c r="L35" s="132">
        <v>0</v>
      </c>
      <c r="M35" s="81"/>
    </row>
    <row r="36" spans="1:13" x14ac:dyDescent="0.2">
      <c r="A36" s="84"/>
      <c r="B36" s="98"/>
      <c r="C36" s="84"/>
      <c r="D36" s="88"/>
      <c r="E36" s="84"/>
      <c r="F36" s="88"/>
      <c r="G36" s="143">
        <f t="shared" si="0"/>
        <v>0</v>
      </c>
      <c r="I36" s="98"/>
      <c r="J36" s="98"/>
      <c r="K36" s="98"/>
      <c r="L36" s="134">
        <v>0</v>
      </c>
      <c r="M36" s="98"/>
    </row>
    <row r="37" spans="1:13" x14ac:dyDescent="0.2">
      <c r="A37" s="81"/>
      <c r="B37" s="81"/>
      <c r="C37" s="81"/>
      <c r="D37" s="132"/>
      <c r="E37" s="81"/>
      <c r="F37" s="132"/>
      <c r="G37" s="133">
        <f t="shared" si="0"/>
        <v>0</v>
      </c>
      <c r="I37" s="81"/>
      <c r="J37" s="81"/>
      <c r="K37" s="81"/>
      <c r="L37" s="132">
        <v>0</v>
      </c>
      <c r="M37" s="81"/>
    </row>
    <row r="38" spans="1:13" x14ac:dyDescent="0.2">
      <c r="A38" s="84"/>
      <c r="B38" s="98"/>
      <c r="C38" s="84"/>
      <c r="D38" s="88"/>
      <c r="E38" s="84"/>
      <c r="F38" s="88"/>
      <c r="G38" s="143">
        <f t="shared" si="0"/>
        <v>0</v>
      </c>
      <c r="I38" s="98"/>
      <c r="J38" s="98"/>
      <c r="K38" s="98"/>
      <c r="L38" s="134">
        <v>0</v>
      </c>
      <c r="M38" s="98"/>
    </row>
    <row r="39" spans="1:13" x14ac:dyDescent="0.2">
      <c r="A39" s="81"/>
      <c r="B39" s="81"/>
      <c r="C39" s="81"/>
      <c r="D39" s="132"/>
      <c r="E39" s="81"/>
      <c r="F39" s="132"/>
      <c r="G39" s="133">
        <f t="shared" si="0"/>
        <v>0</v>
      </c>
      <c r="I39" s="81"/>
      <c r="J39" s="81"/>
      <c r="K39" s="81"/>
      <c r="L39" s="132">
        <v>0</v>
      </c>
      <c r="M39" s="81"/>
    </row>
    <row r="40" spans="1:13" x14ac:dyDescent="0.2">
      <c r="A40" s="84"/>
      <c r="B40" s="98"/>
      <c r="C40" s="84"/>
      <c r="D40" s="88"/>
      <c r="E40" s="84"/>
      <c r="F40" s="88"/>
      <c r="G40" s="143">
        <f t="shared" si="0"/>
        <v>0</v>
      </c>
      <c r="I40" s="98"/>
      <c r="J40" s="98"/>
      <c r="K40" s="98"/>
      <c r="L40" s="134">
        <v>0</v>
      </c>
      <c r="M40" s="98"/>
    </row>
    <row r="41" spans="1:13" x14ac:dyDescent="0.2">
      <c r="A41" s="81"/>
      <c r="B41" s="81"/>
      <c r="C41" s="81"/>
      <c r="D41" s="132"/>
      <c r="E41" s="81"/>
      <c r="F41" s="132"/>
      <c r="G41" s="133">
        <f t="shared" si="0"/>
        <v>0</v>
      </c>
      <c r="I41" s="81"/>
      <c r="J41" s="81"/>
      <c r="K41" s="81"/>
      <c r="L41" s="132">
        <v>0</v>
      </c>
      <c r="M41" s="81"/>
    </row>
    <row r="42" spans="1:13" x14ac:dyDescent="0.2">
      <c r="A42" s="84"/>
      <c r="B42" s="98"/>
      <c r="C42" s="84"/>
      <c r="D42" s="88"/>
      <c r="E42" s="84"/>
      <c r="F42" s="88"/>
      <c r="G42" s="143">
        <f t="shared" si="0"/>
        <v>0</v>
      </c>
      <c r="I42" s="98"/>
      <c r="J42" s="98"/>
      <c r="K42" s="98"/>
      <c r="L42" s="134">
        <v>0</v>
      </c>
      <c r="M42" s="98"/>
    </row>
    <row r="43" spans="1:13" x14ac:dyDescent="0.2">
      <c r="A43" s="81"/>
      <c r="B43" s="81"/>
      <c r="C43" s="81"/>
      <c r="D43" s="132"/>
      <c r="E43" s="81"/>
      <c r="F43" s="132"/>
      <c r="G43" s="133">
        <f t="shared" si="0"/>
        <v>0</v>
      </c>
      <c r="I43" s="81"/>
      <c r="J43" s="81"/>
      <c r="K43" s="81"/>
      <c r="L43" s="132">
        <v>0</v>
      </c>
      <c r="M43" s="81"/>
    </row>
    <row r="44" spans="1:13" x14ac:dyDescent="0.2">
      <c r="A44" s="84"/>
      <c r="B44" s="98"/>
      <c r="C44" s="84"/>
      <c r="D44" s="88"/>
      <c r="E44" s="84"/>
      <c r="F44" s="88"/>
      <c r="G44" s="143">
        <f t="shared" si="0"/>
        <v>0</v>
      </c>
      <c r="I44" s="98"/>
      <c r="J44" s="98"/>
      <c r="K44" s="98"/>
      <c r="L44" s="134">
        <v>0</v>
      </c>
      <c r="M44" s="98"/>
    </row>
    <row r="45" spans="1:13" x14ac:dyDescent="0.2">
      <c r="A45" s="81"/>
      <c r="B45" s="81"/>
      <c r="C45" s="81"/>
      <c r="D45" s="132"/>
      <c r="E45" s="81"/>
      <c r="F45" s="132"/>
      <c r="G45" s="133">
        <f t="shared" si="0"/>
        <v>0</v>
      </c>
      <c r="I45" s="81"/>
      <c r="J45" s="81"/>
      <c r="K45" s="81"/>
      <c r="L45" s="132">
        <v>0</v>
      </c>
      <c r="M45" s="81"/>
    </row>
    <row r="46" spans="1:13" x14ac:dyDescent="0.2">
      <c r="A46" s="84"/>
      <c r="B46" s="98"/>
      <c r="C46" s="84"/>
      <c r="D46" s="88"/>
      <c r="E46" s="84"/>
      <c r="F46" s="88"/>
      <c r="G46" s="143">
        <f t="shared" si="0"/>
        <v>0</v>
      </c>
      <c r="I46" s="98"/>
      <c r="J46" s="98"/>
      <c r="K46" s="98"/>
      <c r="L46" s="134">
        <v>0</v>
      </c>
      <c r="M46" s="98"/>
    </row>
    <row r="47" spans="1:13" x14ac:dyDescent="0.2">
      <c r="A47" s="81"/>
      <c r="B47" s="81"/>
      <c r="C47" s="81"/>
      <c r="D47" s="132"/>
      <c r="E47" s="81"/>
      <c r="F47" s="132"/>
      <c r="G47" s="133">
        <f t="shared" si="0"/>
        <v>0</v>
      </c>
      <c r="I47" s="81"/>
      <c r="J47" s="81"/>
      <c r="K47" s="81"/>
      <c r="L47" s="132">
        <v>0</v>
      </c>
      <c r="M47" s="81"/>
    </row>
    <row r="48" spans="1:13" x14ac:dyDescent="0.2">
      <c r="A48" s="84"/>
      <c r="B48" s="98"/>
      <c r="C48" s="84"/>
      <c r="D48" s="88"/>
      <c r="E48" s="84"/>
      <c r="F48" s="88"/>
      <c r="G48" s="143">
        <f t="shared" si="0"/>
        <v>0</v>
      </c>
      <c r="I48" s="98"/>
      <c r="J48" s="98"/>
      <c r="K48" s="98"/>
      <c r="L48" s="134">
        <v>0</v>
      </c>
      <c r="M48" s="98"/>
    </row>
    <row r="49" spans="1:13" x14ac:dyDescent="0.2">
      <c r="A49" s="81"/>
      <c r="B49" s="81"/>
      <c r="C49" s="81"/>
      <c r="D49" s="132"/>
      <c r="E49" s="81"/>
      <c r="F49" s="132"/>
      <c r="G49" s="133">
        <f t="shared" si="0"/>
        <v>0</v>
      </c>
      <c r="I49" s="81"/>
      <c r="J49" s="81"/>
      <c r="K49" s="81"/>
      <c r="L49" s="132">
        <v>0</v>
      </c>
      <c r="M49" s="81"/>
    </row>
    <row r="50" spans="1:13" x14ac:dyDescent="0.2">
      <c r="A50" s="84"/>
      <c r="B50" s="98"/>
      <c r="C50" s="84"/>
      <c r="D50" s="88"/>
      <c r="E50" s="84"/>
      <c r="F50" s="88"/>
      <c r="G50" s="143">
        <f t="shared" si="0"/>
        <v>0</v>
      </c>
      <c r="I50" s="98"/>
      <c r="J50" s="98"/>
      <c r="K50" s="98"/>
      <c r="L50" s="134">
        <v>0</v>
      </c>
      <c r="M50" s="98"/>
    </row>
    <row r="51" spans="1:13" x14ac:dyDescent="0.2">
      <c r="A51" s="81"/>
      <c r="B51" s="81"/>
      <c r="C51" s="81"/>
      <c r="D51" s="132"/>
      <c r="E51" s="81"/>
      <c r="F51" s="132"/>
      <c r="G51" s="133">
        <f t="shared" si="0"/>
        <v>0</v>
      </c>
      <c r="I51" s="81"/>
      <c r="J51" s="81"/>
      <c r="K51" s="81"/>
      <c r="L51" s="132">
        <v>0</v>
      </c>
      <c r="M51" s="81"/>
    </row>
    <row r="52" spans="1:13" x14ac:dyDescent="0.2">
      <c r="A52" s="84"/>
      <c r="B52" s="98"/>
      <c r="C52" s="84"/>
      <c r="D52" s="88"/>
      <c r="E52" s="84"/>
      <c r="F52" s="88"/>
      <c r="G52" s="143">
        <f t="shared" si="0"/>
        <v>0</v>
      </c>
      <c r="I52" s="98"/>
      <c r="J52" s="98"/>
      <c r="K52" s="98"/>
      <c r="L52" s="134">
        <v>0</v>
      </c>
      <c r="M52" s="98"/>
    </row>
    <row r="53" spans="1:13" x14ac:dyDescent="0.2">
      <c r="A53" s="81"/>
      <c r="B53" s="81"/>
      <c r="C53" s="81"/>
      <c r="D53" s="132"/>
      <c r="E53" s="81"/>
      <c r="F53" s="132"/>
      <c r="G53" s="133">
        <f t="shared" si="0"/>
        <v>0</v>
      </c>
      <c r="I53" s="81"/>
      <c r="J53" s="81"/>
      <c r="K53" s="81"/>
      <c r="L53" s="132">
        <v>0</v>
      </c>
      <c r="M53" s="81"/>
    </row>
    <row r="54" spans="1:13" x14ac:dyDescent="0.2">
      <c r="A54" s="84"/>
      <c r="B54" s="98"/>
      <c r="C54" s="84"/>
      <c r="D54" s="88"/>
      <c r="E54" s="84"/>
      <c r="F54" s="88"/>
      <c r="G54" s="143">
        <f t="shared" si="0"/>
        <v>0</v>
      </c>
      <c r="I54" s="98"/>
      <c r="J54" s="98"/>
      <c r="K54" s="98"/>
      <c r="L54" s="134">
        <v>0</v>
      </c>
      <c r="M54" s="98"/>
    </row>
    <row r="55" spans="1:13" x14ac:dyDescent="0.2">
      <c r="A55" s="81"/>
      <c r="B55" s="81"/>
      <c r="C55" s="81"/>
      <c r="D55" s="132"/>
      <c r="E55" s="81"/>
      <c r="F55" s="132"/>
      <c r="G55" s="133">
        <f t="shared" si="0"/>
        <v>0</v>
      </c>
      <c r="I55" s="81"/>
      <c r="J55" s="81"/>
      <c r="K55" s="81"/>
      <c r="L55" s="132">
        <v>0</v>
      </c>
      <c r="M55" s="81"/>
    </row>
    <row r="56" spans="1:13" x14ac:dyDescent="0.2">
      <c r="A56" s="84"/>
      <c r="B56" s="98"/>
      <c r="C56" s="84"/>
      <c r="D56" s="88"/>
      <c r="E56" s="84"/>
      <c r="F56" s="88"/>
      <c r="G56" s="143">
        <f t="shared" si="0"/>
        <v>0</v>
      </c>
      <c r="I56" s="98"/>
      <c r="J56" s="98"/>
      <c r="K56" s="98"/>
      <c r="L56" s="134">
        <v>0</v>
      </c>
      <c r="M56" s="98"/>
    </row>
    <row r="57" spans="1:13" x14ac:dyDescent="0.2">
      <c r="A57" s="81"/>
      <c r="B57" s="81"/>
      <c r="C57" s="81"/>
      <c r="D57" s="132"/>
      <c r="E57" s="81"/>
      <c r="F57" s="132"/>
      <c r="G57" s="133">
        <f t="shared" si="0"/>
        <v>0</v>
      </c>
      <c r="I57" s="81"/>
      <c r="J57" s="81"/>
      <c r="K57" s="81"/>
      <c r="L57" s="132">
        <v>0</v>
      </c>
      <c r="M57" s="81"/>
    </row>
    <row r="58" spans="1:13" x14ac:dyDescent="0.2">
      <c r="A58" s="84"/>
      <c r="B58" s="98"/>
      <c r="C58" s="84"/>
      <c r="D58" s="88"/>
      <c r="E58" s="84"/>
      <c r="F58" s="88"/>
      <c r="G58" s="143">
        <f t="shared" si="0"/>
        <v>0</v>
      </c>
      <c r="I58" s="98"/>
      <c r="J58" s="98"/>
      <c r="K58" s="98"/>
      <c r="L58" s="134">
        <v>0</v>
      </c>
      <c r="M58" s="98"/>
    </row>
    <row r="59" spans="1:13" x14ac:dyDescent="0.2">
      <c r="A59" s="81"/>
      <c r="B59" s="81"/>
      <c r="C59" s="81"/>
      <c r="D59" s="132"/>
      <c r="E59" s="81"/>
      <c r="F59" s="132"/>
      <c r="G59" s="133">
        <f t="shared" si="0"/>
        <v>0</v>
      </c>
      <c r="I59" s="81"/>
      <c r="J59" s="81"/>
      <c r="K59" s="81"/>
      <c r="L59" s="132">
        <v>0</v>
      </c>
      <c r="M59" s="81"/>
    </row>
    <row r="60" spans="1:13" x14ac:dyDescent="0.2">
      <c r="A60" s="84"/>
      <c r="B60" s="98"/>
      <c r="C60" s="84"/>
      <c r="D60" s="88"/>
      <c r="E60" s="84"/>
      <c r="F60" s="88"/>
      <c r="G60" s="143">
        <f t="shared" si="0"/>
        <v>0</v>
      </c>
      <c r="I60" s="98"/>
      <c r="J60" s="98"/>
      <c r="K60" s="98"/>
      <c r="L60" s="134">
        <v>0</v>
      </c>
      <c r="M60" s="98"/>
    </row>
    <row r="61" spans="1:13" x14ac:dyDescent="0.2">
      <c r="A61" s="81"/>
      <c r="B61" s="81"/>
      <c r="C61" s="81"/>
      <c r="D61" s="132"/>
      <c r="E61" s="81"/>
      <c r="F61" s="132"/>
      <c r="G61" s="133">
        <f t="shared" si="0"/>
        <v>0</v>
      </c>
      <c r="I61" s="81"/>
      <c r="J61" s="81"/>
      <c r="K61" s="81"/>
      <c r="L61" s="132">
        <v>0</v>
      </c>
      <c r="M61" s="81"/>
    </row>
    <row r="62" spans="1:13" x14ac:dyDescent="0.2">
      <c r="A62" s="84"/>
      <c r="B62" s="98"/>
      <c r="C62" s="84"/>
      <c r="D62" s="88"/>
      <c r="E62" s="84"/>
      <c r="F62" s="88"/>
      <c r="G62" s="143">
        <f t="shared" si="0"/>
        <v>0</v>
      </c>
      <c r="I62" s="98"/>
      <c r="J62" s="98"/>
      <c r="K62" s="98"/>
      <c r="L62" s="134">
        <v>0</v>
      </c>
      <c r="M62" s="98"/>
    </row>
    <row r="63" spans="1:13" x14ac:dyDescent="0.2">
      <c r="A63" s="81"/>
      <c r="B63" s="81"/>
      <c r="C63" s="81"/>
      <c r="D63" s="132"/>
      <c r="E63" s="81"/>
      <c r="F63" s="132"/>
      <c r="G63" s="133">
        <f t="shared" si="0"/>
        <v>0</v>
      </c>
      <c r="I63" s="81"/>
      <c r="J63" s="81"/>
      <c r="K63" s="81"/>
      <c r="L63" s="132">
        <v>0</v>
      </c>
      <c r="M63" s="81"/>
    </row>
  </sheetData>
  <sheetProtection algorithmName="SHA-512" hashValue="M4CHpo4h74JRoxcnQlnWRlxkP4uRZaFD/ZNWPiggL4HEZXjUQil9jHQLbLrst37guWNfREvaIOHMOrGVqFj7Jw==" saltValue="H4qogHLMEHwHRtN5AW/IiA==" spinCount="100000" sheet="1" objects="1" scenarios="1"/>
  <mergeCells count="3">
    <mergeCell ref="C3:F3"/>
    <mergeCell ref="C2:G2"/>
    <mergeCell ref="I9:M9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9"/>
  <sheetViews>
    <sheetView workbookViewId="0">
      <selection activeCell="M4" sqref="M4"/>
    </sheetView>
  </sheetViews>
  <sheetFormatPr defaultColWidth="11.42578125" defaultRowHeight="12.75" x14ac:dyDescent="0.2"/>
  <cols>
    <col min="1" max="1" width="40.7109375" style="86" customWidth="1"/>
    <col min="2" max="2" width="11.5703125" customWidth="1"/>
    <col min="3" max="3" width="19.42578125" style="86" customWidth="1"/>
    <col min="4" max="4" width="8.28515625" style="86" bestFit="1" customWidth="1"/>
    <col min="5" max="5" width="10.140625" style="86" bestFit="1" customWidth="1"/>
    <col min="6" max="6" width="10.42578125" style="86" bestFit="1" customWidth="1"/>
    <col min="7" max="7" width="10.85546875" style="90" bestFit="1" customWidth="1"/>
    <col min="8" max="8" width="11.140625" style="86" bestFit="1" customWidth="1"/>
    <col min="9" max="9" width="15.28515625" style="90" bestFit="1" customWidth="1"/>
    <col min="10" max="10" width="12.85546875" style="86" bestFit="1" customWidth="1"/>
    <col min="11" max="11" width="6.140625" style="120" customWidth="1"/>
    <col min="12" max="12" width="5.5703125" style="120" customWidth="1"/>
    <col min="13" max="13" width="12.140625" bestFit="1" customWidth="1"/>
  </cols>
  <sheetData>
    <row r="2" spans="1:13" ht="15.75" x14ac:dyDescent="0.25">
      <c r="C2" s="243" t="s">
        <v>159</v>
      </c>
      <c r="D2" s="243"/>
      <c r="E2" s="243"/>
      <c r="F2" s="243"/>
      <c r="G2" s="243"/>
      <c r="H2" s="243"/>
      <c r="I2" s="243"/>
      <c r="J2" s="243"/>
      <c r="M2" s="60" t="s">
        <v>155</v>
      </c>
    </row>
    <row r="3" spans="1:13" ht="15.75" x14ac:dyDescent="0.25">
      <c r="C3" s="242" t="s">
        <v>103</v>
      </c>
      <c r="D3" s="242"/>
      <c r="E3" s="242"/>
      <c r="F3" s="244"/>
      <c r="G3" s="244"/>
      <c r="H3" s="91"/>
      <c r="I3" s="92"/>
      <c r="J3" s="93" t="s">
        <v>152</v>
      </c>
      <c r="M3" s="60"/>
    </row>
    <row r="4" spans="1:13" ht="15" x14ac:dyDescent="0.25">
      <c r="A4" s="94" t="s">
        <v>156</v>
      </c>
      <c r="B4" s="94" t="s">
        <v>168</v>
      </c>
      <c r="C4" s="78" t="s">
        <v>97</v>
      </c>
      <c r="D4" s="79" t="s">
        <v>24</v>
      </c>
      <c r="E4" s="79" t="s">
        <v>153</v>
      </c>
      <c r="F4" s="79" t="s">
        <v>154</v>
      </c>
      <c r="G4" s="95" t="s">
        <v>26</v>
      </c>
      <c r="H4" s="93" t="s">
        <v>169</v>
      </c>
      <c r="I4" s="95" t="s">
        <v>238</v>
      </c>
      <c r="J4" s="122">
        <f>SUM(I:I)</f>
        <v>0</v>
      </c>
      <c r="M4" s="76">
        <v>44197</v>
      </c>
    </row>
    <row r="5" spans="1:13" ht="15" x14ac:dyDescent="0.25">
      <c r="A5" s="81"/>
      <c r="B5" s="81"/>
      <c r="C5" s="81"/>
      <c r="D5" s="82"/>
      <c r="E5" s="83"/>
      <c r="F5" s="83"/>
      <c r="G5" s="87"/>
      <c r="H5" s="83"/>
      <c r="I5" s="121">
        <f t="shared" ref="I5:I63" si="0">IF((H5-F5)&gt;0,G5/(H5-F5+1)*(L5-K5+1),0)</f>
        <v>0</v>
      </c>
      <c r="J5" s="96"/>
      <c r="K5" s="120">
        <f>IF(F5&lt;$M$4,$M$4,F5)</f>
        <v>44197</v>
      </c>
      <c r="L5" s="120">
        <f>IF(H5&gt;$M$5,$M$5,H5)</f>
        <v>0</v>
      </c>
      <c r="M5" s="76">
        <v>44561</v>
      </c>
    </row>
    <row r="6" spans="1:13" x14ac:dyDescent="0.2">
      <c r="A6" s="84"/>
      <c r="B6" s="98"/>
      <c r="C6" s="85"/>
      <c r="D6" s="84"/>
      <c r="E6" s="88"/>
      <c r="F6" s="88"/>
      <c r="G6" s="88"/>
      <c r="H6" s="97"/>
      <c r="I6" s="123">
        <f t="shared" si="0"/>
        <v>0</v>
      </c>
      <c r="K6" s="120">
        <f t="shared" ref="K6:K21" si="1">IF(F6&lt;$M$4,$M$4,F6)</f>
        <v>44197</v>
      </c>
      <c r="L6" s="120">
        <f t="shared" ref="L6:L21" si="2">IF(H6&gt;$M$5,$M$5,H6)</f>
        <v>0</v>
      </c>
      <c r="M6" s="6" t="s">
        <v>171</v>
      </c>
    </row>
    <row r="7" spans="1:13" x14ac:dyDescent="0.2">
      <c r="A7" s="81"/>
      <c r="B7" s="81"/>
      <c r="C7" s="81"/>
      <c r="D7" s="82"/>
      <c r="E7" s="83"/>
      <c r="F7" s="83"/>
      <c r="G7" s="87"/>
      <c r="H7" s="83"/>
      <c r="I7" s="121">
        <f t="shared" si="0"/>
        <v>0</v>
      </c>
      <c r="K7" s="120">
        <f t="shared" si="1"/>
        <v>44197</v>
      </c>
      <c r="L7" s="120">
        <f t="shared" si="2"/>
        <v>0</v>
      </c>
      <c r="M7" s="6" t="s">
        <v>170</v>
      </c>
    </row>
    <row r="8" spans="1:13" x14ac:dyDescent="0.2">
      <c r="A8" s="84"/>
      <c r="B8" s="98"/>
      <c r="C8" s="84"/>
      <c r="D8" s="84"/>
      <c r="E8" s="88"/>
      <c r="F8" s="88"/>
      <c r="G8" s="88"/>
      <c r="H8" s="97"/>
      <c r="I8" s="123">
        <f t="shared" si="0"/>
        <v>0</v>
      </c>
      <c r="K8" s="120">
        <f t="shared" si="1"/>
        <v>44197</v>
      </c>
      <c r="L8" s="120">
        <f t="shared" si="2"/>
        <v>0</v>
      </c>
    </row>
    <row r="9" spans="1:13" x14ac:dyDescent="0.2">
      <c r="A9" s="81"/>
      <c r="B9" s="81"/>
      <c r="C9" s="81"/>
      <c r="D9" s="82"/>
      <c r="E9" s="83"/>
      <c r="F9" s="83"/>
      <c r="G9" s="87"/>
      <c r="H9" s="82"/>
      <c r="I9" s="121">
        <f t="shared" si="0"/>
        <v>0</v>
      </c>
      <c r="K9" s="120">
        <f t="shared" si="1"/>
        <v>44197</v>
      </c>
      <c r="L9" s="120">
        <f t="shared" si="2"/>
        <v>0</v>
      </c>
    </row>
    <row r="10" spans="1:13" x14ac:dyDescent="0.2">
      <c r="A10" s="84"/>
      <c r="B10" s="98"/>
      <c r="C10" s="84"/>
      <c r="D10" s="84"/>
      <c r="E10" s="84"/>
      <c r="F10" s="84"/>
      <c r="G10" s="88"/>
      <c r="H10" s="98"/>
      <c r="I10" s="123">
        <f t="shared" si="0"/>
        <v>0</v>
      </c>
      <c r="K10" s="120">
        <f t="shared" si="1"/>
        <v>44197</v>
      </c>
      <c r="L10" s="120">
        <f t="shared" si="2"/>
        <v>0</v>
      </c>
    </row>
    <row r="11" spans="1:13" x14ac:dyDescent="0.2">
      <c r="A11" s="81"/>
      <c r="B11" s="81"/>
      <c r="C11" s="81"/>
      <c r="D11" s="82"/>
      <c r="E11" s="83"/>
      <c r="F11" s="83"/>
      <c r="G11" s="87"/>
      <c r="H11" s="82"/>
      <c r="I11" s="121">
        <f t="shared" si="0"/>
        <v>0</v>
      </c>
      <c r="K11" s="120">
        <f t="shared" si="1"/>
        <v>44197</v>
      </c>
      <c r="L11" s="120">
        <f t="shared" si="2"/>
        <v>0</v>
      </c>
    </row>
    <row r="12" spans="1:13" x14ac:dyDescent="0.2">
      <c r="A12" s="84"/>
      <c r="B12" s="98"/>
      <c r="C12" s="84"/>
      <c r="D12" s="84"/>
      <c r="E12" s="84"/>
      <c r="F12" s="84"/>
      <c r="G12" s="88"/>
      <c r="H12" s="97"/>
      <c r="I12" s="123">
        <f t="shared" si="0"/>
        <v>0</v>
      </c>
      <c r="J12" s="99"/>
      <c r="K12" s="120">
        <f t="shared" si="1"/>
        <v>44197</v>
      </c>
      <c r="L12" s="120">
        <f t="shared" si="2"/>
        <v>0</v>
      </c>
    </row>
    <row r="13" spans="1:13" x14ac:dyDescent="0.2">
      <c r="A13" s="81"/>
      <c r="B13" s="81"/>
      <c r="C13" s="81"/>
      <c r="D13" s="82"/>
      <c r="E13" s="83"/>
      <c r="F13" s="83"/>
      <c r="G13" s="87"/>
      <c r="H13" s="82"/>
      <c r="I13" s="121">
        <f t="shared" si="0"/>
        <v>0</v>
      </c>
      <c r="K13" s="120">
        <f t="shared" si="1"/>
        <v>44197</v>
      </c>
      <c r="L13" s="120">
        <f t="shared" si="2"/>
        <v>0</v>
      </c>
    </row>
    <row r="14" spans="1:13" x14ac:dyDescent="0.2">
      <c r="A14" s="84"/>
      <c r="B14" s="98"/>
      <c r="C14" s="84"/>
      <c r="D14" s="84"/>
      <c r="E14" s="84"/>
      <c r="F14" s="84"/>
      <c r="G14" s="89"/>
      <c r="H14" s="97"/>
      <c r="I14" s="123">
        <f t="shared" si="0"/>
        <v>0</v>
      </c>
      <c r="K14" s="120">
        <f t="shared" si="1"/>
        <v>44197</v>
      </c>
      <c r="L14" s="120">
        <f t="shared" si="2"/>
        <v>0</v>
      </c>
    </row>
    <row r="15" spans="1:13" x14ac:dyDescent="0.2">
      <c r="A15" s="81"/>
      <c r="B15" s="81"/>
      <c r="C15" s="81"/>
      <c r="D15" s="82"/>
      <c r="E15" s="83"/>
      <c r="F15" s="83"/>
      <c r="G15" s="87"/>
      <c r="H15" s="82"/>
      <c r="I15" s="121">
        <f t="shared" si="0"/>
        <v>0</v>
      </c>
      <c r="K15" s="120">
        <f t="shared" si="1"/>
        <v>44197</v>
      </c>
      <c r="L15" s="120">
        <f t="shared" si="2"/>
        <v>0</v>
      </c>
    </row>
    <row r="16" spans="1:13" x14ac:dyDescent="0.2">
      <c r="A16" s="84"/>
      <c r="B16" s="98"/>
      <c r="C16" s="84"/>
      <c r="D16" s="84"/>
      <c r="E16" s="84"/>
      <c r="F16" s="84"/>
      <c r="G16" s="88"/>
      <c r="H16" s="97"/>
      <c r="I16" s="123">
        <f t="shared" si="0"/>
        <v>0</v>
      </c>
      <c r="K16" s="120">
        <f t="shared" si="1"/>
        <v>44197</v>
      </c>
      <c r="L16" s="120">
        <f t="shared" si="2"/>
        <v>0</v>
      </c>
    </row>
    <row r="17" spans="1:12" x14ac:dyDescent="0.2">
      <c r="A17" s="81"/>
      <c r="B17" s="81"/>
      <c r="C17" s="81"/>
      <c r="D17" s="82"/>
      <c r="E17" s="83"/>
      <c r="F17" s="83"/>
      <c r="G17" s="87"/>
      <c r="H17" s="82"/>
      <c r="I17" s="121">
        <f t="shared" si="0"/>
        <v>0</v>
      </c>
      <c r="K17" s="120">
        <f t="shared" si="1"/>
        <v>44197</v>
      </c>
      <c r="L17" s="120">
        <f t="shared" si="2"/>
        <v>0</v>
      </c>
    </row>
    <row r="18" spans="1:12" x14ac:dyDescent="0.2">
      <c r="A18" s="84"/>
      <c r="B18" s="98"/>
      <c r="C18" s="84"/>
      <c r="D18" s="84"/>
      <c r="E18" s="84"/>
      <c r="F18" s="84"/>
      <c r="G18" s="88"/>
      <c r="H18" s="97"/>
      <c r="I18" s="123">
        <f t="shared" si="0"/>
        <v>0</v>
      </c>
      <c r="K18" s="120">
        <f t="shared" si="1"/>
        <v>44197</v>
      </c>
      <c r="L18" s="120">
        <f t="shared" si="2"/>
        <v>0</v>
      </c>
    </row>
    <row r="19" spans="1:12" x14ac:dyDescent="0.2">
      <c r="A19" s="81"/>
      <c r="B19" s="81"/>
      <c r="C19" s="81"/>
      <c r="D19" s="82"/>
      <c r="E19" s="83"/>
      <c r="F19" s="83"/>
      <c r="G19" s="87"/>
      <c r="H19" s="82"/>
      <c r="I19" s="121">
        <f t="shared" si="0"/>
        <v>0</v>
      </c>
      <c r="K19" s="120">
        <f t="shared" si="1"/>
        <v>44197</v>
      </c>
      <c r="L19" s="120">
        <f t="shared" si="2"/>
        <v>0</v>
      </c>
    </row>
    <row r="20" spans="1:12" x14ac:dyDescent="0.2">
      <c r="A20" s="84"/>
      <c r="B20" s="98"/>
      <c r="C20" s="84"/>
      <c r="D20" s="84"/>
      <c r="E20" s="84"/>
      <c r="F20" s="84"/>
      <c r="G20" s="88"/>
      <c r="H20" s="97"/>
      <c r="I20" s="123">
        <f t="shared" si="0"/>
        <v>0</v>
      </c>
      <c r="K20" s="120">
        <f t="shared" si="1"/>
        <v>44197</v>
      </c>
      <c r="L20" s="120">
        <f t="shared" si="2"/>
        <v>0</v>
      </c>
    </row>
    <row r="21" spans="1:12" x14ac:dyDescent="0.2">
      <c r="A21" s="81"/>
      <c r="B21" s="81"/>
      <c r="C21" s="81"/>
      <c r="D21" s="82"/>
      <c r="E21" s="83"/>
      <c r="F21" s="83"/>
      <c r="G21" s="87"/>
      <c r="H21" s="82"/>
      <c r="I21" s="121">
        <f t="shared" si="0"/>
        <v>0</v>
      </c>
      <c r="K21" s="120">
        <f t="shared" si="1"/>
        <v>44197</v>
      </c>
      <c r="L21" s="120">
        <f t="shared" si="2"/>
        <v>0</v>
      </c>
    </row>
    <row r="22" spans="1:12" x14ac:dyDescent="0.2">
      <c r="A22" s="84"/>
      <c r="B22" s="98"/>
      <c r="C22" s="84"/>
      <c r="D22" s="84"/>
      <c r="E22" s="84"/>
      <c r="F22" s="84"/>
      <c r="G22" s="88"/>
      <c r="H22" s="97"/>
      <c r="I22" s="123">
        <f t="shared" si="0"/>
        <v>0</v>
      </c>
      <c r="K22" s="120">
        <f t="shared" ref="K22:K63" si="3">IF(F22&lt;$M$4,$M$4,F22)</f>
        <v>44197</v>
      </c>
      <c r="L22" s="120">
        <f t="shared" ref="L22:L63" si="4">IF(H22&gt;$M$5,$M$5,H22)</f>
        <v>0</v>
      </c>
    </row>
    <row r="23" spans="1:12" x14ac:dyDescent="0.2">
      <c r="A23" s="81"/>
      <c r="B23" s="81"/>
      <c r="C23" s="81"/>
      <c r="D23" s="82"/>
      <c r="E23" s="83"/>
      <c r="F23" s="83"/>
      <c r="G23" s="87"/>
      <c r="H23" s="83"/>
      <c r="I23" s="121">
        <f t="shared" si="0"/>
        <v>0</v>
      </c>
      <c r="K23" s="120">
        <f t="shared" si="3"/>
        <v>44197</v>
      </c>
      <c r="L23" s="120">
        <f t="shared" si="4"/>
        <v>0</v>
      </c>
    </row>
    <row r="24" spans="1:12" x14ac:dyDescent="0.2">
      <c r="A24" s="84"/>
      <c r="B24" s="98"/>
      <c r="C24" s="84"/>
      <c r="D24" s="84"/>
      <c r="E24" s="84"/>
      <c r="F24" s="84"/>
      <c r="G24" s="88"/>
      <c r="H24" s="97"/>
      <c r="I24" s="123">
        <f t="shared" si="0"/>
        <v>0</v>
      </c>
      <c r="K24" s="120">
        <f t="shared" si="3"/>
        <v>44197</v>
      </c>
      <c r="L24" s="120">
        <f t="shared" si="4"/>
        <v>0</v>
      </c>
    </row>
    <row r="25" spans="1:12" x14ac:dyDescent="0.2">
      <c r="A25" s="81"/>
      <c r="B25" s="81"/>
      <c r="C25" s="81"/>
      <c r="D25" s="82"/>
      <c r="E25" s="83"/>
      <c r="F25" s="83"/>
      <c r="G25" s="87"/>
      <c r="H25" s="82"/>
      <c r="I25" s="121">
        <f t="shared" si="0"/>
        <v>0</v>
      </c>
      <c r="K25" s="120">
        <f t="shared" si="3"/>
        <v>44197</v>
      </c>
      <c r="L25" s="120">
        <f t="shared" si="4"/>
        <v>0</v>
      </c>
    </row>
    <row r="26" spans="1:12" x14ac:dyDescent="0.2">
      <c r="A26" s="84"/>
      <c r="B26" s="98"/>
      <c r="C26" s="84"/>
      <c r="D26" s="84"/>
      <c r="E26" s="84"/>
      <c r="F26" s="84"/>
      <c r="G26" s="88"/>
      <c r="H26" s="97"/>
      <c r="I26" s="123">
        <f t="shared" si="0"/>
        <v>0</v>
      </c>
      <c r="K26" s="120">
        <f t="shared" si="3"/>
        <v>44197</v>
      </c>
      <c r="L26" s="120">
        <f t="shared" si="4"/>
        <v>0</v>
      </c>
    </row>
    <row r="27" spans="1:12" x14ac:dyDescent="0.2">
      <c r="A27" s="81"/>
      <c r="B27" s="81"/>
      <c r="C27" s="81"/>
      <c r="D27" s="82"/>
      <c r="E27" s="83"/>
      <c r="F27" s="83"/>
      <c r="G27" s="87"/>
      <c r="H27" s="82"/>
      <c r="I27" s="121">
        <f t="shared" si="0"/>
        <v>0</v>
      </c>
      <c r="K27" s="120">
        <f t="shared" si="3"/>
        <v>44197</v>
      </c>
      <c r="L27" s="120">
        <f t="shared" si="4"/>
        <v>0</v>
      </c>
    </row>
    <row r="28" spans="1:12" x14ac:dyDescent="0.2">
      <c r="A28" s="84"/>
      <c r="B28" s="98"/>
      <c r="C28" s="84"/>
      <c r="D28" s="84"/>
      <c r="E28" s="84"/>
      <c r="F28" s="84"/>
      <c r="G28" s="88"/>
      <c r="H28" s="97"/>
      <c r="I28" s="123">
        <f t="shared" si="0"/>
        <v>0</v>
      </c>
      <c r="K28" s="120">
        <f t="shared" si="3"/>
        <v>44197</v>
      </c>
      <c r="L28" s="120">
        <f t="shared" si="4"/>
        <v>0</v>
      </c>
    </row>
    <row r="29" spans="1:12" x14ac:dyDescent="0.2">
      <c r="A29" s="81"/>
      <c r="B29" s="81"/>
      <c r="C29" s="81"/>
      <c r="D29" s="82"/>
      <c r="E29" s="83"/>
      <c r="F29" s="83"/>
      <c r="G29" s="87"/>
      <c r="H29" s="82"/>
      <c r="I29" s="121">
        <f t="shared" si="0"/>
        <v>0</v>
      </c>
      <c r="K29" s="120">
        <f t="shared" si="3"/>
        <v>44197</v>
      </c>
      <c r="L29" s="120">
        <f t="shared" si="4"/>
        <v>0</v>
      </c>
    </row>
    <row r="30" spans="1:12" x14ac:dyDescent="0.2">
      <c r="A30" s="84"/>
      <c r="B30" s="98"/>
      <c r="C30" s="84"/>
      <c r="D30" s="84"/>
      <c r="E30" s="84"/>
      <c r="F30" s="84"/>
      <c r="G30" s="88"/>
      <c r="H30" s="97"/>
      <c r="I30" s="123">
        <f t="shared" si="0"/>
        <v>0</v>
      </c>
      <c r="K30" s="120">
        <f t="shared" si="3"/>
        <v>44197</v>
      </c>
      <c r="L30" s="120">
        <f t="shared" si="4"/>
        <v>0</v>
      </c>
    </row>
    <row r="31" spans="1:12" x14ac:dyDescent="0.2">
      <c r="A31" s="81"/>
      <c r="B31" s="81"/>
      <c r="C31" s="81"/>
      <c r="D31" s="82"/>
      <c r="E31" s="83"/>
      <c r="F31" s="83"/>
      <c r="G31" s="87"/>
      <c r="H31" s="82"/>
      <c r="I31" s="121">
        <f t="shared" si="0"/>
        <v>0</v>
      </c>
      <c r="K31" s="120">
        <f t="shared" si="3"/>
        <v>44197</v>
      </c>
      <c r="L31" s="120">
        <f t="shared" si="4"/>
        <v>0</v>
      </c>
    </row>
    <row r="32" spans="1:12" x14ac:dyDescent="0.2">
      <c r="A32" s="84"/>
      <c r="B32" s="98"/>
      <c r="C32" s="84"/>
      <c r="D32" s="84"/>
      <c r="E32" s="84"/>
      <c r="F32" s="84"/>
      <c r="G32" s="88"/>
      <c r="H32" s="97"/>
      <c r="I32" s="123">
        <f t="shared" si="0"/>
        <v>0</v>
      </c>
      <c r="K32" s="120">
        <f t="shared" si="3"/>
        <v>44197</v>
      </c>
      <c r="L32" s="120">
        <f t="shared" si="4"/>
        <v>0</v>
      </c>
    </row>
    <row r="33" spans="1:12" x14ac:dyDescent="0.2">
      <c r="A33" s="81"/>
      <c r="B33" s="81"/>
      <c r="C33" s="81"/>
      <c r="D33" s="82"/>
      <c r="E33" s="83"/>
      <c r="F33" s="83"/>
      <c r="G33" s="87"/>
      <c r="H33" s="82"/>
      <c r="I33" s="121">
        <f t="shared" si="0"/>
        <v>0</v>
      </c>
      <c r="K33" s="120">
        <f t="shared" si="3"/>
        <v>44197</v>
      </c>
      <c r="L33" s="120">
        <f t="shared" si="4"/>
        <v>0</v>
      </c>
    </row>
    <row r="34" spans="1:12" x14ac:dyDescent="0.2">
      <c r="A34" s="84"/>
      <c r="B34" s="98"/>
      <c r="C34" s="84"/>
      <c r="D34" s="84"/>
      <c r="E34" s="84"/>
      <c r="F34" s="84"/>
      <c r="G34" s="88"/>
      <c r="H34" s="97"/>
      <c r="I34" s="123">
        <f t="shared" si="0"/>
        <v>0</v>
      </c>
      <c r="K34" s="120">
        <f t="shared" si="3"/>
        <v>44197</v>
      </c>
      <c r="L34" s="120">
        <f t="shared" si="4"/>
        <v>0</v>
      </c>
    </row>
    <row r="35" spans="1:12" x14ac:dyDescent="0.2">
      <c r="A35" s="81"/>
      <c r="B35" s="81"/>
      <c r="C35" s="81"/>
      <c r="D35" s="82"/>
      <c r="E35" s="83"/>
      <c r="F35" s="83"/>
      <c r="G35" s="87"/>
      <c r="H35" s="82"/>
      <c r="I35" s="121">
        <f t="shared" si="0"/>
        <v>0</v>
      </c>
      <c r="K35" s="120">
        <f t="shared" si="3"/>
        <v>44197</v>
      </c>
      <c r="L35" s="120">
        <f t="shared" si="4"/>
        <v>0</v>
      </c>
    </row>
    <row r="36" spans="1:12" x14ac:dyDescent="0.2">
      <c r="A36" s="84"/>
      <c r="B36" s="98"/>
      <c r="C36" s="84"/>
      <c r="D36" s="84"/>
      <c r="E36" s="84"/>
      <c r="F36" s="84"/>
      <c r="G36" s="88"/>
      <c r="H36" s="97"/>
      <c r="I36" s="123">
        <f t="shared" si="0"/>
        <v>0</v>
      </c>
      <c r="K36" s="120">
        <f t="shared" si="3"/>
        <v>44197</v>
      </c>
      <c r="L36" s="120">
        <f t="shared" si="4"/>
        <v>0</v>
      </c>
    </row>
    <row r="37" spans="1:12" x14ac:dyDescent="0.2">
      <c r="A37" s="81"/>
      <c r="B37" s="81"/>
      <c r="C37" s="81"/>
      <c r="D37" s="82"/>
      <c r="E37" s="83"/>
      <c r="F37" s="83"/>
      <c r="G37" s="87"/>
      <c r="H37" s="82"/>
      <c r="I37" s="121">
        <f t="shared" si="0"/>
        <v>0</v>
      </c>
      <c r="K37" s="120">
        <f t="shared" si="3"/>
        <v>44197</v>
      </c>
      <c r="L37" s="120">
        <f t="shared" si="4"/>
        <v>0</v>
      </c>
    </row>
    <row r="38" spans="1:12" x14ac:dyDescent="0.2">
      <c r="A38" s="84"/>
      <c r="B38" s="98"/>
      <c r="C38" s="84"/>
      <c r="D38" s="84"/>
      <c r="E38" s="84"/>
      <c r="F38" s="84"/>
      <c r="G38" s="88"/>
      <c r="H38" s="97"/>
      <c r="I38" s="123">
        <f t="shared" si="0"/>
        <v>0</v>
      </c>
      <c r="K38" s="120">
        <f t="shared" si="3"/>
        <v>44197</v>
      </c>
      <c r="L38" s="120">
        <f t="shared" si="4"/>
        <v>0</v>
      </c>
    </row>
    <row r="39" spans="1:12" x14ac:dyDescent="0.2">
      <c r="A39" s="81"/>
      <c r="B39" s="81"/>
      <c r="C39" s="81"/>
      <c r="D39" s="82"/>
      <c r="E39" s="83"/>
      <c r="F39" s="83"/>
      <c r="G39" s="87"/>
      <c r="H39" s="82"/>
      <c r="I39" s="121">
        <f t="shared" si="0"/>
        <v>0</v>
      </c>
      <c r="K39" s="120">
        <f t="shared" si="3"/>
        <v>44197</v>
      </c>
      <c r="L39" s="120">
        <f t="shared" si="4"/>
        <v>0</v>
      </c>
    </row>
    <row r="40" spans="1:12" x14ac:dyDescent="0.2">
      <c r="A40" s="84"/>
      <c r="B40" s="98"/>
      <c r="C40" s="84"/>
      <c r="D40" s="84"/>
      <c r="E40" s="84"/>
      <c r="F40" s="84"/>
      <c r="G40" s="88"/>
      <c r="H40" s="97"/>
      <c r="I40" s="123">
        <f t="shared" si="0"/>
        <v>0</v>
      </c>
      <c r="K40" s="120">
        <f t="shared" si="3"/>
        <v>44197</v>
      </c>
      <c r="L40" s="120">
        <f t="shared" si="4"/>
        <v>0</v>
      </c>
    </row>
    <row r="41" spans="1:12" x14ac:dyDescent="0.2">
      <c r="A41" s="81"/>
      <c r="B41" s="81"/>
      <c r="C41" s="81"/>
      <c r="D41" s="82"/>
      <c r="E41" s="83"/>
      <c r="F41" s="83"/>
      <c r="G41" s="87"/>
      <c r="H41" s="82"/>
      <c r="I41" s="121">
        <f t="shared" si="0"/>
        <v>0</v>
      </c>
      <c r="K41" s="120">
        <f t="shared" si="3"/>
        <v>44197</v>
      </c>
      <c r="L41" s="120">
        <f t="shared" si="4"/>
        <v>0</v>
      </c>
    </row>
    <row r="42" spans="1:12" x14ac:dyDescent="0.2">
      <c r="A42" s="84"/>
      <c r="B42" s="98"/>
      <c r="C42" s="84"/>
      <c r="D42" s="84"/>
      <c r="E42" s="84"/>
      <c r="F42" s="84"/>
      <c r="G42" s="88"/>
      <c r="H42" s="97"/>
      <c r="I42" s="123">
        <f t="shared" si="0"/>
        <v>0</v>
      </c>
      <c r="K42" s="120">
        <f t="shared" si="3"/>
        <v>44197</v>
      </c>
      <c r="L42" s="120">
        <f t="shared" si="4"/>
        <v>0</v>
      </c>
    </row>
    <row r="43" spans="1:12" x14ac:dyDescent="0.2">
      <c r="A43" s="81"/>
      <c r="B43" s="81"/>
      <c r="C43" s="81"/>
      <c r="D43" s="82"/>
      <c r="E43" s="83"/>
      <c r="F43" s="83"/>
      <c r="G43" s="87"/>
      <c r="H43" s="82"/>
      <c r="I43" s="121">
        <f t="shared" si="0"/>
        <v>0</v>
      </c>
      <c r="K43" s="120">
        <f t="shared" si="3"/>
        <v>44197</v>
      </c>
      <c r="L43" s="120">
        <f t="shared" si="4"/>
        <v>0</v>
      </c>
    </row>
    <row r="44" spans="1:12" x14ac:dyDescent="0.2">
      <c r="A44" s="84"/>
      <c r="B44" s="98"/>
      <c r="C44" s="84"/>
      <c r="D44" s="84"/>
      <c r="E44" s="84"/>
      <c r="F44" s="84"/>
      <c r="G44" s="88"/>
      <c r="H44" s="97"/>
      <c r="I44" s="123">
        <f t="shared" si="0"/>
        <v>0</v>
      </c>
      <c r="K44" s="120">
        <f t="shared" si="3"/>
        <v>44197</v>
      </c>
      <c r="L44" s="120">
        <f t="shared" si="4"/>
        <v>0</v>
      </c>
    </row>
    <row r="45" spans="1:12" x14ac:dyDescent="0.2">
      <c r="A45" s="81"/>
      <c r="B45" s="81"/>
      <c r="C45" s="81"/>
      <c r="D45" s="82"/>
      <c r="E45" s="83"/>
      <c r="F45" s="83"/>
      <c r="G45" s="87"/>
      <c r="H45" s="82"/>
      <c r="I45" s="121">
        <f t="shared" si="0"/>
        <v>0</v>
      </c>
      <c r="K45" s="120">
        <f t="shared" si="3"/>
        <v>44197</v>
      </c>
      <c r="L45" s="120">
        <f t="shared" si="4"/>
        <v>0</v>
      </c>
    </row>
    <row r="46" spans="1:12" x14ac:dyDescent="0.2">
      <c r="A46" s="84"/>
      <c r="B46" s="98"/>
      <c r="C46" s="84"/>
      <c r="D46" s="84"/>
      <c r="E46" s="84"/>
      <c r="F46" s="84"/>
      <c r="G46" s="88"/>
      <c r="H46" s="97"/>
      <c r="I46" s="123">
        <f t="shared" si="0"/>
        <v>0</v>
      </c>
      <c r="K46" s="120">
        <f t="shared" si="3"/>
        <v>44197</v>
      </c>
      <c r="L46" s="120">
        <f t="shared" si="4"/>
        <v>0</v>
      </c>
    </row>
    <row r="47" spans="1:12" x14ac:dyDescent="0.2">
      <c r="A47" s="81"/>
      <c r="B47" s="81"/>
      <c r="C47" s="81"/>
      <c r="D47" s="82"/>
      <c r="E47" s="83"/>
      <c r="F47" s="83"/>
      <c r="G47" s="87"/>
      <c r="H47" s="82"/>
      <c r="I47" s="121">
        <f t="shared" si="0"/>
        <v>0</v>
      </c>
      <c r="K47" s="120">
        <f t="shared" si="3"/>
        <v>44197</v>
      </c>
      <c r="L47" s="120">
        <f t="shared" si="4"/>
        <v>0</v>
      </c>
    </row>
    <row r="48" spans="1:12" x14ac:dyDescent="0.2">
      <c r="A48" s="84"/>
      <c r="B48" s="98"/>
      <c r="C48" s="84"/>
      <c r="D48" s="84"/>
      <c r="E48" s="84"/>
      <c r="F48" s="84"/>
      <c r="G48" s="88"/>
      <c r="H48" s="97"/>
      <c r="I48" s="123">
        <f t="shared" si="0"/>
        <v>0</v>
      </c>
      <c r="K48" s="120">
        <f t="shared" si="3"/>
        <v>44197</v>
      </c>
      <c r="L48" s="120">
        <f t="shared" si="4"/>
        <v>0</v>
      </c>
    </row>
    <row r="49" spans="1:12" x14ac:dyDescent="0.2">
      <c r="A49" s="81"/>
      <c r="B49" s="81"/>
      <c r="C49" s="81"/>
      <c r="D49" s="82"/>
      <c r="E49" s="83"/>
      <c r="F49" s="83"/>
      <c r="G49" s="87"/>
      <c r="H49" s="82"/>
      <c r="I49" s="121">
        <f t="shared" si="0"/>
        <v>0</v>
      </c>
      <c r="K49" s="120">
        <f t="shared" si="3"/>
        <v>44197</v>
      </c>
      <c r="L49" s="120">
        <f t="shared" si="4"/>
        <v>0</v>
      </c>
    </row>
    <row r="50" spans="1:12" x14ac:dyDescent="0.2">
      <c r="A50" s="84"/>
      <c r="B50" s="98"/>
      <c r="C50" s="84"/>
      <c r="D50" s="84"/>
      <c r="E50" s="84"/>
      <c r="F50" s="84"/>
      <c r="G50" s="88"/>
      <c r="H50" s="97"/>
      <c r="I50" s="123">
        <f t="shared" si="0"/>
        <v>0</v>
      </c>
      <c r="K50" s="120">
        <f t="shared" si="3"/>
        <v>44197</v>
      </c>
      <c r="L50" s="120">
        <f t="shared" si="4"/>
        <v>0</v>
      </c>
    </row>
    <row r="51" spans="1:12" x14ac:dyDescent="0.2">
      <c r="A51" s="81"/>
      <c r="B51" s="81"/>
      <c r="C51" s="81"/>
      <c r="D51" s="82"/>
      <c r="E51" s="83"/>
      <c r="F51" s="83"/>
      <c r="G51" s="87"/>
      <c r="H51" s="82"/>
      <c r="I51" s="121">
        <f t="shared" si="0"/>
        <v>0</v>
      </c>
      <c r="K51" s="120">
        <f t="shared" si="3"/>
        <v>44197</v>
      </c>
      <c r="L51" s="120">
        <f t="shared" si="4"/>
        <v>0</v>
      </c>
    </row>
    <row r="52" spans="1:12" x14ac:dyDescent="0.2">
      <c r="A52" s="84"/>
      <c r="B52" s="98"/>
      <c r="C52" s="84"/>
      <c r="D52" s="84"/>
      <c r="E52" s="84"/>
      <c r="F52" s="84"/>
      <c r="G52" s="88"/>
      <c r="H52" s="97"/>
      <c r="I52" s="123">
        <f t="shared" si="0"/>
        <v>0</v>
      </c>
      <c r="K52" s="120">
        <f t="shared" si="3"/>
        <v>44197</v>
      </c>
      <c r="L52" s="120">
        <f t="shared" si="4"/>
        <v>0</v>
      </c>
    </row>
    <row r="53" spans="1:12" x14ac:dyDescent="0.2">
      <c r="A53" s="81"/>
      <c r="B53" s="81"/>
      <c r="C53" s="81"/>
      <c r="D53" s="82"/>
      <c r="E53" s="83"/>
      <c r="F53" s="83"/>
      <c r="G53" s="87"/>
      <c r="H53" s="82"/>
      <c r="I53" s="121">
        <f t="shared" si="0"/>
        <v>0</v>
      </c>
      <c r="K53" s="120">
        <f t="shared" si="3"/>
        <v>44197</v>
      </c>
      <c r="L53" s="120">
        <f t="shared" si="4"/>
        <v>0</v>
      </c>
    </row>
    <row r="54" spans="1:12" x14ac:dyDescent="0.2">
      <c r="A54" s="84"/>
      <c r="B54" s="98"/>
      <c r="C54" s="84"/>
      <c r="D54" s="84"/>
      <c r="E54" s="84"/>
      <c r="F54" s="84"/>
      <c r="G54" s="88"/>
      <c r="H54" s="97"/>
      <c r="I54" s="123">
        <f t="shared" si="0"/>
        <v>0</v>
      </c>
      <c r="K54" s="120">
        <f t="shared" si="3"/>
        <v>44197</v>
      </c>
      <c r="L54" s="120">
        <f t="shared" si="4"/>
        <v>0</v>
      </c>
    </row>
    <row r="55" spans="1:12" x14ac:dyDescent="0.2">
      <c r="A55" s="81"/>
      <c r="B55" s="81"/>
      <c r="C55" s="81"/>
      <c r="D55" s="82"/>
      <c r="E55" s="83"/>
      <c r="F55" s="83"/>
      <c r="G55" s="87"/>
      <c r="H55" s="82"/>
      <c r="I55" s="121">
        <f t="shared" si="0"/>
        <v>0</v>
      </c>
      <c r="K55" s="120">
        <f t="shared" si="3"/>
        <v>44197</v>
      </c>
      <c r="L55" s="120">
        <f t="shared" si="4"/>
        <v>0</v>
      </c>
    </row>
    <row r="56" spans="1:12" x14ac:dyDescent="0.2">
      <c r="A56" s="84"/>
      <c r="B56" s="98"/>
      <c r="C56" s="84"/>
      <c r="D56" s="84"/>
      <c r="E56" s="84"/>
      <c r="F56" s="84"/>
      <c r="G56" s="88"/>
      <c r="H56" s="97"/>
      <c r="I56" s="123">
        <f t="shared" si="0"/>
        <v>0</v>
      </c>
      <c r="K56" s="120">
        <f t="shared" si="3"/>
        <v>44197</v>
      </c>
      <c r="L56" s="120">
        <f t="shared" si="4"/>
        <v>0</v>
      </c>
    </row>
    <row r="57" spans="1:12" x14ac:dyDescent="0.2">
      <c r="A57" s="81"/>
      <c r="B57" s="81"/>
      <c r="C57" s="81"/>
      <c r="D57" s="82"/>
      <c r="E57" s="83"/>
      <c r="F57" s="83"/>
      <c r="G57" s="87"/>
      <c r="H57" s="82"/>
      <c r="I57" s="121">
        <f t="shared" si="0"/>
        <v>0</v>
      </c>
      <c r="K57" s="120">
        <f t="shared" si="3"/>
        <v>44197</v>
      </c>
      <c r="L57" s="120">
        <f t="shared" si="4"/>
        <v>0</v>
      </c>
    </row>
    <row r="58" spans="1:12" x14ac:dyDescent="0.2">
      <c r="A58" s="84"/>
      <c r="B58" s="98"/>
      <c r="C58" s="84"/>
      <c r="D58" s="84"/>
      <c r="E58" s="84"/>
      <c r="F58" s="84"/>
      <c r="G58" s="88"/>
      <c r="H58" s="97"/>
      <c r="I58" s="123">
        <f t="shared" si="0"/>
        <v>0</v>
      </c>
      <c r="K58" s="120">
        <f t="shared" si="3"/>
        <v>44197</v>
      </c>
      <c r="L58" s="120">
        <f t="shared" si="4"/>
        <v>0</v>
      </c>
    </row>
    <row r="59" spans="1:12" x14ac:dyDescent="0.2">
      <c r="A59" s="81"/>
      <c r="B59" s="81"/>
      <c r="C59" s="81"/>
      <c r="D59" s="82"/>
      <c r="E59" s="83"/>
      <c r="F59" s="83"/>
      <c r="G59" s="87"/>
      <c r="H59" s="82"/>
      <c r="I59" s="121">
        <f t="shared" si="0"/>
        <v>0</v>
      </c>
      <c r="K59" s="120">
        <f t="shared" si="3"/>
        <v>44197</v>
      </c>
      <c r="L59" s="120">
        <f t="shared" si="4"/>
        <v>0</v>
      </c>
    </row>
    <row r="60" spans="1:12" x14ac:dyDescent="0.2">
      <c r="A60" s="84"/>
      <c r="B60" s="98"/>
      <c r="C60" s="84"/>
      <c r="D60" s="84"/>
      <c r="E60" s="84"/>
      <c r="F60" s="84"/>
      <c r="G60" s="88"/>
      <c r="H60" s="97"/>
      <c r="I60" s="123">
        <f t="shared" si="0"/>
        <v>0</v>
      </c>
      <c r="K60" s="120">
        <f t="shared" si="3"/>
        <v>44197</v>
      </c>
      <c r="L60" s="120">
        <f t="shared" si="4"/>
        <v>0</v>
      </c>
    </row>
    <row r="61" spans="1:12" x14ac:dyDescent="0.2">
      <c r="A61" s="81"/>
      <c r="B61" s="81"/>
      <c r="C61" s="81"/>
      <c r="D61" s="82"/>
      <c r="E61" s="83"/>
      <c r="F61" s="83"/>
      <c r="G61" s="87"/>
      <c r="H61" s="82"/>
      <c r="I61" s="121">
        <f t="shared" si="0"/>
        <v>0</v>
      </c>
      <c r="K61" s="120">
        <f t="shared" si="3"/>
        <v>44197</v>
      </c>
      <c r="L61" s="120">
        <f t="shared" si="4"/>
        <v>0</v>
      </c>
    </row>
    <row r="62" spans="1:12" x14ac:dyDescent="0.2">
      <c r="A62" s="84"/>
      <c r="B62" s="98"/>
      <c r="C62" s="84"/>
      <c r="D62" s="84"/>
      <c r="E62" s="84"/>
      <c r="F62" s="84"/>
      <c r="G62" s="88"/>
      <c r="H62" s="97"/>
      <c r="I62" s="123">
        <f t="shared" si="0"/>
        <v>0</v>
      </c>
      <c r="K62" s="120">
        <f t="shared" si="3"/>
        <v>44197</v>
      </c>
      <c r="L62" s="120">
        <f t="shared" si="4"/>
        <v>0</v>
      </c>
    </row>
    <row r="63" spans="1:12" x14ac:dyDescent="0.2">
      <c r="A63" s="81"/>
      <c r="B63" s="81"/>
      <c r="C63" s="81"/>
      <c r="D63" s="82"/>
      <c r="E63" s="83"/>
      <c r="F63" s="83"/>
      <c r="G63" s="87"/>
      <c r="H63" s="82"/>
      <c r="I63" s="121">
        <f t="shared" si="0"/>
        <v>0</v>
      </c>
      <c r="K63" s="120">
        <f t="shared" si="3"/>
        <v>44197</v>
      </c>
      <c r="L63" s="120">
        <f t="shared" si="4"/>
        <v>0</v>
      </c>
    </row>
    <row r="64" spans="1:12" x14ac:dyDescent="0.2">
      <c r="B64" s="86"/>
    </row>
    <row r="65" spans="2:2" x14ac:dyDescent="0.2">
      <c r="B65" s="86"/>
    </row>
    <row r="66" spans="2:2" x14ac:dyDescent="0.2">
      <c r="B66" s="86"/>
    </row>
    <row r="67" spans="2:2" x14ac:dyDescent="0.2">
      <c r="B67" s="86"/>
    </row>
    <row r="68" spans="2:2" x14ac:dyDescent="0.2">
      <c r="B68" s="86"/>
    </row>
    <row r="69" spans="2:2" x14ac:dyDescent="0.2">
      <c r="B69" s="86"/>
    </row>
    <row r="70" spans="2:2" x14ac:dyDescent="0.2">
      <c r="B70" s="86"/>
    </row>
    <row r="71" spans="2:2" x14ac:dyDescent="0.2">
      <c r="B71" s="86"/>
    </row>
    <row r="72" spans="2:2" x14ac:dyDescent="0.2">
      <c r="B72" s="86"/>
    </row>
    <row r="73" spans="2:2" x14ac:dyDescent="0.2">
      <c r="B73" s="86"/>
    </row>
    <row r="74" spans="2:2" x14ac:dyDescent="0.2">
      <c r="B74" s="86"/>
    </row>
    <row r="75" spans="2:2" x14ac:dyDescent="0.2">
      <c r="B75" s="86"/>
    </row>
    <row r="76" spans="2:2" x14ac:dyDescent="0.2">
      <c r="B76" s="86"/>
    </row>
    <row r="77" spans="2:2" x14ac:dyDescent="0.2">
      <c r="B77" s="86"/>
    </row>
    <row r="78" spans="2:2" x14ac:dyDescent="0.2">
      <c r="B78" s="86"/>
    </row>
    <row r="79" spans="2:2" x14ac:dyDescent="0.2">
      <c r="B79" s="86"/>
    </row>
    <row r="80" spans="2:2" x14ac:dyDescent="0.2">
      <c r="B80" s="86"/>
    </row>
    <row r="81" spans="2:2" x14ac:dyDescent="0.2">
      <c r="B81" s="86"/>
    </row>
    <row r="82" spans="2:2" x14ac:dyDescent="0.2">
      <c r="B82" s="86"/>
    </row>
    <row r="83" spans="2:2" x14ac:dyDescent="0.2">
      <c r="B83" s="86"/>
    </row>
    <row r="84" spans="2:2" x14ac:dyDescent="0.2">
      <c r="B84" s="86"/>
    </row>
    <row r="85" spans="2:2" x14ac:dyDescent="0.2">
      <c r="B85" s="86"/>
    </row>
    <row r="86" spans="2:2" x14ac:dyDescent="0.2">
      <c r="B86" s="86"/>
    </row>
    <row r="87" spans="2:2" x14ac:dyDescent="0.2">
      <c r="B87" s="86"/>
    </row>
    <row r="88" spans="2:2" x14ac:dyDescent="0.2">
      <c r="B88" s="86"/>
    </row>
    <row r="89" spans="2:2" x14ac:dyDescent="0.2">
      <c r="B89" s="86"/>
    </row>
    <row r="90" spans="2:2" x14ac:dyDescent="0.2">
      <c r="B90" s="86"/>
    </row>
    <row r="91" spans="2:2" x14ac:dyDescent="0.2">
      <c r="B91" s="86"/>
    </row>
    <row r="92" spans="2:2" x14ac:dyDescent="0.2">
      <c r="B92" s="86"/>
    </row>
    <row r="93" spans="2:2" x14ac:dyDescent="0.2">
      <c r="B93" s="86"/>
    </row>
    <row r="94" spans="2:2" x14ac:dyDescent="0.2">
      <c r="B94" s="86"/>
    </row>
    <row r="95" spans="2:2" x14ac:dyDescent="0.2">
      <c r="B95" s="86"/>
    </row>
    <row r="96" spans="2:2" x14ac:dyDescent="0.2">
      <c r="B96" s="86"/>
    </row>
    <row r="97" spans="2:2" x14ac:dyDescent="0.2">
      <c r="B97" s="86"/>
    </row>
    <row r="98" spans="2:2" x14ac:dyDescent="0.2">
      <c r="B98" s="86"/>
    </row>
    <row r="99" spans="2:2" x14ac:dyDescent="0.2">
      <c r="B99" s="86"/>
    </row>
    <row r="100" spans="2:2" x14ac:dyDescent="0.2">
      <c r="B100" s="86"/>
    </row>
    <row r="101" spans="2:2" x14ac:dyDescent="0.2">
      <c r="B101" s="86"/>
    </row>
    <row r="102" spans="2:2" x14ac:dyDescent="0.2">
      <c r="B102" s="86"/>
    </row>
    <row r="103" spans="2:2" x14ac:dyDescent="0.2">
      <c r="B103" s="86"/>
    </row>
    <row r="104" spans="2:2" x14ac:dyDescent="0.2">
      <c r="B104" s="86"/>
    </row>
    <row r="105" spans="2:2" x14ac:dyDescent="0.2">
      <c r="B105" s="86"/>
    </row>
    <row r="106" spans="2:2" x14ac:dyDescent="0.2">
      <c r="B106" s="86"/>
    </row>
    <row r="107" spans="2:2" x14ac:dyDescent="0.2">
      <c r="B107" s="86"/>
    </row>
    <row r="108" spans="2:2" x14ac:dyDescent="0.2">
      <c r="B108" s="86"/>
    </row>
    <row r="109" spans="2:2" x14ac:dyDescent="0.2">
      <c r="B109" s="86"/>
    </row>
    <row r="110" spans="2:2" x14ac:dyDescent="0.2">
      <c r="B110" s="86"/>
    </row>
    <row r="111" spans="2:2" x14ac:dyDescent="0.2">
      <c r="B111" s="86"/>
    </row>
    <row r="112" spans="2:2" x14ac:dyDescent="0.2">
      <c r="B112" s="86"/>
    </row>
    <row r="113" spans="2:2" x14ac:dyDescent="0.2">
      <c r="B113" s="86"/>
    </row>
    <row r="114" spans="2:2" x14ac:dyDescent="0.2">
      <c r="B114" s="86"/>
    </row>
    <row r="115" spans="2:2" x14ac:dyDescent="0.2">
      <c r="B115" s="86"/>
    </row>
    <row r="116" spans="2:2" x14ac:dyDescent="0.2">
      <c r="B116" s="86"/>
    </row>
    <row r="117" spans="2:2" x14ac:dyDescent="0.2">
      <c r="B117" s="86"/>
    </row>
    <row r="118" spans="2:2" x14ac:dyDescent="0.2">
      <c r="B118" s="86"/>
    </row>
    <row r="119" spans="2:2" x14ac:dyDescent="0.2">
      <c r="B119" s="86"/>
    </row>
    <row r="120" spans="2:2" x14ac:dyDescent="0.2">
      <c r="B120" s="86"/>
    </row>
    <row r="121" spans="2:2" x14ac:dyDescent="0.2">
      <c r="B121" s="86"/>
    </row>
    <row r="122" spans="2:2" x14ac:dyDescent="0.2">
      <c r="B122" s="86"/>
    </row>
    <row r="123" spans="2:2" x14ac:dyDescent="0.2">
      <c r="B123" s="86"/>
    </row>
    <row r="124" spans="2:2" x14ac:dyDescent="0.2">
      <c r="B124" s="86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  <row r="128" spans="2:2" x14ac:dyDescent="0.2">
      <c r="B128" s="86"/>
    </row>
    <row r="129" spans="2:2" x14ac:dyDescent="0.2">
      <c r="B129" s="86"/>
    </row>
    <row r="130" spans="2:2" x14ac:dyDescent="0.2">
      <c r="B130" s="86"/>
    </row>
    <row r="131" spans="2:2" x14ac:dyDescent="0.2">
      <c r="B131" s="86"/>
    </row>
    <row r="132" spans="2:2" x14ac:dyDescent="0.2">
      <c r="B132" s="86"/>
    </row>
    <row r="133" spans="2:2" x14ac:dyDescent="0.2">
      <c r="B133" s="86"/>
    </row>
    <row r="134" spans="2:2" x14ac:dyDescent="0.2">
      <c r="B134" s="86"/>
    </row>
    <row r="135" spans="2:2" x14ac:dyDescent="0.2">
      <c r="B135" s="86"/>
    </row>
    <row r="136" spans="2:2" x14ac:dyDescent="0.2">
      <c r="B136" s="86"/>
    </row>
    <row r="137" spans="2:2" x14ac:dyDescent="0.2">
      <c r="B137" s="86"/>
    </row>
    <row r="138" spans="2:2" x14ac:dyDescent="0.2">
      <c r="B138" s="86"/>
    </row>
    <row r="139" spans="2:2" x14ac:dyDescent="0.2">
      <c r="B139" s="86"/>
    </row>
    <row r="140" spans="2:2" x14ac:dyDescent="0.2">
      <c r="B140" s="86"/>
    </row>
    <row r="141" spans="2:2" x14ac:dyDescent="0.2">
      <c r="B141" s="86"/>
    </row>
    <row r="142" spans="2:2" x14ac:dyDescent="0.2">
      <c r="B142" s="86"/>
    </row>
    <row r="143" spans="2:2" x14ac:dyDescent="0.2">
      <c r="B143" s="86"/>
    </row>
    <row r="144" spans="2:2" x14ac:dyDescent="0.2">
      <c r="B144" s="86"/>
    </row>
    <row r="145" spans="2:2" x14ac:dyDescent="0.2">
      <c r="B145" s="86"/>
    </row>
    <row r="146" spans="2:2" x14ac:dyDescent="0.2">
      <c r="B146" s="86"/>
    </row>
    <row r="147" spans="2:2" x14ac:dyDescent="0.2">
      <c r="B147" s="86"/>
    </row>
    <row r="148" spans="2:2" x14ac:dyDescent="0.2">
      <c r="B148" s="86"/>
    </row>
    <row r="149" spans="2:2" x14ac:dyDescent="0.2">
      <c r="B149" s="86"/>
    </row>
    <row r="150" spans="2:2" x14ac:dyDescent="0.2">
      <c r="B150" s="86"/>
    </row>
    <row r="151" spans="2:2" x14ac:dyDescent="0.2">
      <c r="B151" s="86"/>
    </row>
    <row r="152" spans="2:2" x14ac:dyDescent="0.2">
      <c r="B152" s="86"/>
    </row>
    <row r="153" spans="2:2" x14ac:dyDescent="0.2">
      <c r="B153" s="86"/>
    </row>
    <row r="154" spans="2:2" x14ac:dyDescent="0.2">
      <c r="B154" s="86"/>
    </row>
    <row r="155" spans="2:2" x14ac:dyDescent="0.2">
      <c r="B155" s="86"/>
    </row>
    <row r="156" spans="2:2" x14ac:dyDescent="0.2">
      <c r="B156" s="86"/>
    </row>
    <row r="157" spans="2:2" x14ac:dyDescent="0.2">
      <c r="B157" s="86"/>
    </row>
    <row r="158" spans="2:2" x14ac:dyDescent="0.2">
      <c r="B158" s="86"/>
    </row>
    <row r="159" spans="2:2" x14ac:dyDescent="0.2">
      <c r="B159" s="86"/>
    </row>
    <row r="160" spans="2:2" x14ac:dyDescent="0.2">
      <c r="B160" s="86"/>
    </row>
    <row r="161" spans="2:2" x14ac:dyDescent="0.2">
      <c r="B161" s="86"/>
    </row>
    <row r="162" spans="2:2" x14ac:dyDescent="0.2">
      <c r="B162" s="86"/>
    </row>
    <row r="163" spans="2:2" x14ac:dyDescent="0.2">
      <c r="B163" s="86"/>
    </row>
    <row r="164" spans="2:2" x14ac:dyDescent="0.2">
      <c r="B164" s="86"/>
    </row>
    <row r="165" spans="2:2" x14ac:dyDescent="0.2">
      <c r="B165" s="86"/>
    </row>
    <row r="166" spans="2:2" x14ac:dyDescent="0.2">
      <c r="B166" s="86"/>
    </row>
    <row r="167" spans="2:2" x14ac:dyDescent="0.2">
      <c r="B167" s="86"/>
    </row>
    <row r="168" spans="2:2" x14ac:dyDescent="0.2">
      <c r="B168" s="86"/>
    </row>
    <row r="169" spans="2:2" x14ac:dyDescent="0.2">
      <c r="B169" s="86"/>
    </row>
    <row r="170" spans="2:2" x14ac:dyDescent="0.2">
      <c r="B170" s="86"/>
    </row>
    <row r="171" spans="2:2" x14ac:dyDescent="0.2">
      <c r="B171" s="86"/>
    </row>
    <row r="172" spans="2:2" x14ac:dyDescent="0.2">
      <c r="B172" s="86"/>
    </row>
    <row r="173" spans="2:2" x14ac:dyDescent="0.2">
      <c r="B173" s="86"/>
    </row>
    <row r="174" spans="2:2" x14ac:dyDescent="0.2">
      <c r="B174" s="86"/>
    </row>
    <row r="175" spans="2:2" x14ac:dyDescent="0.2">
      <c r="B175" s="86"/>
    </row>
    <row r="176" spans="2:2" x14ac:dyDescent="0.2">
      <c r="B176" s="86"/>
    </row>
    <row r="177" spans="2:2" x14ac:dyDescent="0.2">
      <c r="B177" s="86"/>
    </row>
    <row r="178" spans="2:2" x14ac:dyDescent="0.2">
      <c r="B178" s="86"/>
    </row>
    <row r="179" spans="2:2" x14ac:dyDescent="0.2">
      <c r="B179" s="86"/>
    </row>
    <row r="180" spans="2:2" x14ac:dyDescent="0.2">
      <c r="B180" s="86"/>
    </row>
    <row r="181" spans="2:2" x14ac:dyDescent="0.2">
      <c r="B181" s="86"/>
    </row>
    <row r="182" spans="2:2" x14ac:dyDescent="0.2">
      <c r="B182" s="86"/>
    </row>
    <row r="183" spans="2:2" x14ac:dyDescent="0.2">
      <c r="B183" s="86"/>
    </row>
    <row r="184" spans="2:2" x14ac:dyDescent="0.2">
      <c r="B184" s="86"/>
    </row>
    <row r="185" spans="2:2" x14ac:dyDescent="0.2">
      <c r="B185" s="86"/>
    </row>
    <row r="186" spans="2:2" x14ac:dyDescent="0.2">
      <c r="B186" s="86"/>
    </row>
    <row r="187" spans="2:2" x14ac:dyDescent="0.2">
      <c r="B187" s="86"/>
    </row>
    <row r="188" spans="2:2" x14ac:dyDescent="0.2">
      <c r="B188" s="86"/>
    </row>
    <row r="189" spans="2:2" x14ac:dyDescent="0.2">
      <c r="B189" s="86"/>
    </row>
    <row r="190" spans="2:2" x14ac:dyDescent="0.2">
      <c r="B190" s="86"/>
    </row>
    <row r="191" spans="2:2" x14ac:dyDescent="0.2">
      <c r="B191" s="86"/>
    </row>
    <row r="192" spans="2:2" x14ac:dyDescent="0.2">
      <c r="B192" s="86"/>
    </row>
    <row r="193" spans="2:2" x14ac:dyDescent="0.2">
      <c r="B193" s="86"/>
    </row>
    <row r="194" spans="2:2" x14ac:dyDescent="0.2">
      <c r="B194" s="86"/>
    </row>
    <row r="195" spans="2:2" x14ac:dyDescent="0.2">
      <c r="B195" s="86"/>
    </row>
    <row r="196" spans="2:2" x14ac:dyDescent="0.2">
      <c r="B196" s="86"/>
    </row>
    <row r="197" spans="2:2" x14ac:dyDescent="0.2">
      <c r="B197" s="86"/>
    </row>
    <row r="198" spans="2:2" x14ac:dyDescent="0.2">
      <c r="B198" s="86"/>
    </row>
    <row r="199" spans="2:2" x14ac:dyDescent="0.2">
      <c r="B199" s="86"/>
    </row>
    <row r="200" spans="2:2" x14ac:dyDescent="0.2">
      <c r="B200" s="86"/>
    </row>
    <row r="201" spans="2:2" x14ac:dyDescent="0.2">
      <c r="B201" s="86"/>
    </row>
    <row r="202" spans="2:2" x14ac:dyDescent="0.2">
      <c r="B202" s="86"/>
    </row>
    <row r="203" spans="2:2" x14ac:dyDescent="0.2">
      <c r="B203" s="86"/>
    </row>
    <row r="204" spans="2:2" x14ac:dyDescent="0.2">
      <c r="B204" s="86"/>
    </row>
    <row r="205" spans="2:2" x14ac:dyDescent="0.2">
      <c r="B205" s="86"/>
    </row>
    <row r="206" spans="2:2" x14ac:dyDescent="0.2">
      <c r="B206" s="86"/>
    </row>
    <row r="207" spans="2:2" x14ac:dyDescent="0.2">
      <c r="B207" s="86"/>
    </row>
    <row r="208" spans="2:2" x14ac:dyDescent="0.2">
      <c r="B208" s="86"/>
    </row>
    <row r="209" spans="2:2" x14ac:dyDescent="0.2">
      <c r="B209" s="86"/>
    </row>
    <row r="210" spans="2:2" x14ac:dyDescent="0.2">
      <c r="B210" s="86"/>
    </row>
    <row r="211" spans="2:2" x14ac:dyDescent="0.2">
      <c r="B211" s="86"/>
    </row>
    <row r="212" spans="2:2" x14ac:dyDescent="0.2">
      <c r="B212" s="86"/>
    </row>
    <row r="213" spans="2:2" x14ac:dyDescent="0.2">
      <c r="B213" s="86"/>
    </row>
    <row r="214" spans="2:2" x14ac:dyDescent="0.2">
      <c r="B214" s="86"/>
    </row>
    <row r="215" spans="2:2" x14ac:dyDescent="0.2">
      <c r="B215" s="86"/>
    </row>
    <row r="216" spans="2:2" x14ac:dyDescent="0.2">
      <c r="B216" s="86"/>
    </row>
    <row r="217" spans="2:2" x14ac:dyDescent="0.2">
      <c r="B217" s="86"/>
    </row>
    <row r="218" spans="2:2" x14ac:dyDescent="0.2">
      <c r="B218" s="86"/>
    </row>
    <row r="219" spans="2:2" x14ac:dyDescent="0.2">
      <c r="B219" s="86"/>
    </row>
    <row r="220" spans="2:2" x14ac:dyDescent="0.2">
      <c r="B220" s="86"/>
    </row>
    <row r="221" spans="2:2" x14ac:dyDescent="0.2">
      <c r="B221" s="86"/>
    </row>
    <row r="222" spans="2:2" x14ac:dyDescent="0.2">
      <c r="B222" s="86"/>
    </row>
    <row r="223" spans="2:2" x14ac:dyDescent="0.2">
      <c r="B223" s="86"/>
    </row>
    <row r="224" spans="2:2" x14ac:dyDescent="0.2">
      <c r="B224" s="86"/>
    </row>
    <row r="225" spans="2:2" x14ac:dyDescent="0.2">
      <c r="B225" s="86"/>
    </row>
    <row r="226" spans="2:2" x14ac:dyDescent="0.2">
      <c r="B226" s="86"/>
    </row>
    <row r="227" spans="2:2" x14ac:dyDescent="0.2">
      <c r="B227" s="86"/>
    </row>
    <row r="228" spans="2:2" x14ac:dyDescent="0.2">
      <c r="B228" s="86"/>
    </row>
    <row r="229" spans="2:2" x14ac:dyDescent="0.2">
      <c r="B229" s="86"/>
    </row>
    <row r="230" spans="2:2" x14ac:dyDescent="0.2">
      <c r="B230" s="86"/>
    </row>
    <row r="231" spans="2:2" x14ac:dyDescent="0.2">
      <c r="B231" s="86"/>
    </row>
    <row r="232" spans="2:2" x14ac:dyDescent="0.2">
      <c r="B232" s="86"/>
    </row>
    <row r="233" spans="2:2" x14ac:dyDescent="0.2">
      <c r="B233" s="86"/>
    </row>
    <row r="234" spans="2:2" x14ac:dyDescent="0.2">
      <c r="B234" s="86"/>
    </row>
    <row r="235" spans="2:2" x14ac:dyDescent="0.2">
      <c r="B235" s="86"/>
    </row>
    <row r="236" spans="2:2" x14ac:dyDescent="0.2">
      <c r="B236" s="86"/>
    </row>
    <row r="237" spans="2:2" x14ac:dyDescent="0.2">
      <c r="B237" s="86"/>
    </row>
    <row r="238" spans="2:2" x14ac:dyDescent="0.2">
      <c r="B238" s="86"/>
    </row>
    <row r="239" spans="2:2" x14ac:dyDescent="0.2">
      <c r="B239" s="86"/>
    </row>
    <row r="240" spans="2:2" x14ac:dyDescent="0.2">
      <c r="B240" s="86"/>
    </row>
    <row r="241" spans="2:2" x14ac:dyDescent="0.2">
      <c r="B241" s="86"/>
    </row>
    <row r="242" spans="2:2" x14ac:dyDescent="0.2">
      <c r="B242" s="86"/>
    </row>
    <row r="243" spans="2:2" x14ac:dyDescent="0.2">
      <c r="B243" s="86"/>
    </row>
    <row r="244" spans="2:2" x14ac:dyDescent="0.2">
      <c r="B244" s="86"/>
    </row>
    <row r="245" spans="2:2" x14ac:dyDescent="0.2">
      <c r="B245" s="86"/>
    </row>
    <row r="246" spans="2:2" x14ac:dyDescent="0.2">
      <c r="B246" s="86"/>
    </row>
    <row r="247" spans="2:2" x14ac:dyDescent="0.2">
      <c r="B247" s="86"/>
    </row>
    <row r="248" spans="2:2" x14ac:dyDescent="0.2">
      <c r="B248" s="86"/>
    </row>
    <row r="249" spans="2:2" x14ac:dyDescent="0.2">
      <c r="B249" s="86"/>
    </row>
    <row r="250" spans="2:2" x14ac:dyDescent="0.2">
      <c r="B250" s="86"/>
    </row>
    <row r="251" spans="2:2" x14ac:dyDescent="0.2">
      <c r="B251" s="86"/>
    </row>
    <row r="252" spans="2:2" x14ac:dyDescent="0.2">
      <c r="B252" s="86"/>
    </row>
    <row r="253" spans="2:2" x14ac:dyDescent="0.2">
      <c r="B253" s="86"/>
    </row>
    <row r="254" spans="2:2" x14ac:dyDescent="0.2">
      <c r="B254" s="86"/>
    </row>
    <row r="255" spans="2:2" x14ac:dyDescent="0.2">
      <c r="B255" s="86"/>
    </row>
    <row r="256" spans="2:2" x14ac:dyDescent="0.2">
      <c r="B256" s="86"/>
    </row>
    <row r="257" spans="2:2" x14ac:dyDescent="0.2">
      <c r="B257" s="86"/>
    </row>
    <row r="258" spans="2:2" x14ac:dyDescent="0.2">
      <c r="B258" s="86"/>
    </row>
    <row r="259" spans="2:2" x14ac:dyDescent="0.2">
      <c r="B259" s="86"/>
    </row>
    <row r="260" spans="2:2" x14ac:dyDescent="0.2">
      <c r="B260" s="86"/>
    </row>
    <row r="261" spans="2:2" x14ac:dyDescent="0.2">
      <c r="B261" s="86"/>
    </row>
    <row r="262" spans="2:2" x14ac:dyDescent="0.2">
      <c r="B262" s="86"/>
    </row>
    <row r="263" spans="2:2" x14ac:dyDescent="0.2">
      <c r="B263" s="86"/>
    </row>
    <row r="264" spans="2:2" x14ac:dyDescent="0.2">
      <c r="B264" s="86"/>
    </row>
    <row r="265" spans="2:2" x14ac:dyDescent="0.2">
      <c r="B265" s="86"/>
    </row>
    <row r="266" spans="2:2" x14ac:dyDescent="0.2">
      <c r="B266" s="86"/>
    </row>
    <row r="267" spans="2:2" x14ac:dyDescent="0.2">
      <c r="B267" s="86"/>
    </row>
    <row r="268" spans="2:2" x14ac:dyDescent="0.2">
      <c r="B268" s="86"/>
    </row>
    <row r="269" spans="2:2" x14ac:dyDescent="0.2">
      <c r="B269" s="86"/>
    </row>
    <row r="270" spans="2:2" x14ac:dyDescent="0.2">
      <c r="B270" s="86"/>
    </row>
    <row r="271" spans="2:2" x14ac:dyDescent="0.2">
      <c r="B271" s="86"/>
    </row>
    <row r="272" spans="2:2" x14ac:dyDescent="0.2">
      <c r="B272" s="86"/>
    </row>
    <row r="273" spans="2:2" x14ac:dyDescent="0.2">
      <c r="B273" s="86"/>
    </row>
    <row r="274" spans="2:2" x14ac:dyDescent="0.2">
      <c r="B274" s="86"/>
    </row>
    <row r="275" spans="2:2" x14ac:dyDescent="0.2">
      <c r="B275" s="86"/>
    </row>
    <row r="276" spans="2:2" x14ac:dyDescent="0.2">
      <c r="B276" s="86"/>
    </row>
    <row r="277" spans="2:2" x14ac:dyDescent="0.2">
      <c r="B277" s="86"/>
    </row>
    <row r="278" spans="2:2" x14ac:dyDescent="0.2">
      <c r="B278" s="86"/>
    </row>
    <row r="279" spans="2:2" x14ac:dyDescent="0.2">
      <c r="B279" s="86"/>
    </row>
    <row r="280" spans="2:2" x14ac:dyDescent="0.2">
      <c r="B280" s="86"/>
    </row>
    <row r="281" spans="2:2" x14ac:dyDescent="0.2">
      <c r="B281" s="86"/>
    </row>
    <row r="282" spans="2:2" x14ac:dyDescent="0.2">
      <c r="B282" s="86"/>
    </row>
    <row r="283" spans="2:2" x14ac:dyDescent="0.2">
      <c r="B283" s="86"/>
    </row>
    <row r="284" spans="2:2" x14ac:dyDescent="0.2">
      <c r="B284" s="86"/>
    </row>
    <row r="285" spans="2:2" x14ac:dyDescent="0.2">
      <c r="B285" s="86"/>
    </row>
    <row r="286" spans="2:2" x14ac:dyDescent="0.2">
      <c r="B286" s="86"/>
    </row>
    <row r="287" spans="2:2" x14ac:dyDescent="0.2">
      <c r="B287" s="86"/>
    </row>
    <row r="288" spans="2:2" x14ac:dyDescent="0.2">
      <c r="B288" s="86"/>
    </row>
    <row r="289" spans="2:2" x14ac:dyDescent="0.2">
      <c r="B289" s="86"/>
    </row>
    <row r="290" spans="2:2" x14ac:dyDescent="0.2">
      <c r="B290" s="86"/>
    </row>
    <row r="291" spans="2:2" x14ac:dyDescent="0.2">
      <c r="B291" s="86"/>
    </row>
    <row r="292" spans="2:2" x14ac:dyDescent="0.2">
      <c r="B292" s="86"/>
    </row>
    <row r="293" spans="2:2" x14ac:dyDescent="0.2">
      <c r="B293" s="86"/>
    </row>
    <row r="294" spans="2:2" x14ac:dyDescent="0.2">
      <c r="B294" s="86"/>
    </row>
    <row r="295" spans="2:2" x14ac:dyDescent="0.2">
      <c r="B295" s="86"/>
    </row>
    <row r="296" spans="2:2" x14ac:dyDescent="0.2">
      <c r="B296" s="86"/>
    </row>
    <row r="297" spans="2:2" x14ac:dyDescent="0.2">
      <c r="B297" s="86"/>
    </row>
    <row r="298" spans="2:2" x14ac:dyDescent="0.2">
      <c r="B298" s="86"/>
    </row>
    <row r="299" spans="2:2" x14ac:dyDescent="0.2">
      <c r="B299" s="86"/>
    </row>
    <row r="300" spans="2:2" x14ac:dyDescent="0.2">
      <c r="B300" s="86"/>
    </row>
    <row r="301" spans="2:2" x14ac:dyDescent="0.2">
      <c r="B301" s="86"/>
    </row>
    <row r="302" spans="2:2" x14ac:dyDescent="0.2">
      <c r="B302" s="86"/>
    </row>
    <row r="303" spans="2:2" x14ac:dyDescent="0.2">
      <c r="B303" s="86"/>
    </row>
    <row r="304" spans="2:2" x14ac:dyDescent="0.2">
      <c r="B304" s="86"/>
    </row>
    <row r="305" spans="2:2" x14ac:dyDescent="0.2">
      <c r="B305" s="86"/>
    </row>
    <row r="306" spans="2:2" x14ac:dyDescent="0.2">
      <c r="B306" s="86"/>
    </row>
    <row r="307" spans="2:2" x14ac:dyDescent="0.2">
      <c r="B307" s="86"/>
    </row>
    <row r="308" spans="2:2" x14ac:dyDescent="0.2">
      <c r="B308" s="86"/>
    </row>
    <row r="309" spans="2:2" x14ac:dyDescent="0.2">
      <c r="B309" s="86"/>
    </row>
    <row r="310" spans="2:2" x14ac:dyDescent="0.2">
      <c r="B310" s="86"/>
    </row>
    <row r="311" spans="2:2" x14ac:dyDescent="0.2">
      <c r="B311" s="86"/>
    </row>
    <row r="312" spans="2:2" x14ac:dyDescent="0.2">
      <c r="B312" s="86"/>
    </row>
    <row r="313" spans="2:2" x14ac:dyDescent="0.2">
      <c r="B313" s="86"/>
    </row>
    <row r="314" spans="2:2" x14ac:dyDescent="0.2">
      <c r="B314" s="86"/>
    </row>
    <row r="315" spans="2:2" x14ac:dyDescent="0.2">
      <c r="B315" s="86"/>
    </row>
    <row r="316" spans="2:2" x14ac:dyDescent="0.2">
      <c r="B316" s="86"/>
    </row>
    <row r="317" spans="2:2" x14ac:dyDescent="0.2">
      <c r="B317" s="86"/>
    </row>
    <row r="318" spans="2:2" x14ac:dyDescent="0.2">
      <c r="B318" s="86"/>
    </row>
    <row r="319" spans="2:2" x14ac:dyDescent="0.2">
      <c r="B319" s="86"/>
    </row>
    <row r="320" spans="2:2" x14ac:dyDescent="0.2">
      <c r="B320" s="86"/>
    </row>
    <row r="321" spans="2:2" x14ac:dyDescent="0.2">
      <c r="B321" s="86"/>
    </row>
    <row r="322" spans="2:2" x14ac:dyDescent="0.2">
      <c r="B322" s="86"/>
    </row>
    <row r="323" spans="2:2" x14ac:dyDescent="0.2">
      <c r="B323" s="86"/>
    </row>
    <row r="324" spans="2:2" x14ac:dyDescent="0.2">
      <c r="B324" s="86"/>
    </row>
    <row r="325" spans="2:2" x14ac:dyDescent="0.2">
      <c r="B325" s="86"/>
    </row>
    <row r="326" spans="2:2" x14ac:dyDescent="0.2">
      <c r="B326" s="86"/>
    </row>
    <row r="327" spans="2:2" x14ac:dyDescent="0.2">
      <c r="B327" s="86"/>
    </row>
    <row r="328" spans="2:2" x14ac:dyDescent="0.2">
      <c r="B328" s="86"/>
    </row>
    <row r="329" spans="2:2" x14ac:dyDescent="0.2">
      <c r="B329" s="86"/>
    </row>
    <row r="330" spans="2:2" x14ac:dyDescent="0.2">
      <c r="B330" s="86"/>
    </row>
    <row r="331" spans="2:2" x14ac:dyDescent="0.2">
      <c r="B331" s="86"/>
    </row>
    <row r="332" spans="2:2" x14ac:dyDescent="0.2">
      <c r="B332" s="86"/>
    </row>
    <row r="333" spans="2:2" x14ac:dyDescent="0.2">
      <c r="B333" s="86"/>
    </row>
    <row r="334" spans="2:2" x14ac:dyDescent="0.2">
      <c r="B334" s="86"/>
    </row>
    <row r="335" spans="2:2" x14ac:dyDescent="0.2">
      <c r="B335" s="86"/>
    </row>
    <row r="336" spans="2:2" x14ac:dyDescent="0.2">
      <c r="B336" s="86"/>
    </row>
    <row r="337" spans="2:2" x14ac:dyDescent="0.2">
      <c r="B337" s="86"/>
    </row>
    <row r="338" spans="2:2" x14ac:dyDescent="0.2">
      <c r="B338" s="86"/>
    </row>
    <row r="339" spans="2:2" x14ac:dyDescent="0.2">
      <c r="B339" s="86"/>
    </row>
    <row r="340" spans="2:2" x14ac:dyDescent="0.2">
      <c r="B340" s="86"/>
    </row>
    <row r="341" spans="2:2" x14ac:dyDescent="0.2">
      <c r="B341" s="86"/>
    </row>
    <row r="342" spans="2:2" x14ac:dyDescent="0.2">
      <c r="B342" s="86"/>
    </row>
    <row r="343" spans="2:2" x14ac:dyDescent="0.2">
      <c r="B343" s="86"/>
    </row>
    <row r="344" spans="2:2" x14ac:dyDescent="0.2">
      <c r="B344" s="86"/>
    </row>
    <row r="345" spans="2:2" x14ac:dyDescent="0.2">
      <c r="B345" s="86"/>
    </row>
    <row r="346" spans="2:2" x14ac:dyDescent="0.2">
      <c r="B346" s="86"/>
    </row>
    <row r="347" spans="2:2" x14ac:dyDescent="0.2">
      <c r="B347" s="86"/>
    </row>
    <row r="348" spans="2:2" x14ac:dyDescent="0.2">
      <c r="B348" s="86"/>
    </row>
    <row r="349" spans="2:2" x14ac:dyDescent="0.2">
      <c r="B349" s="86"/>
    </row>
    <row r="350" spans="2:2" x14ac:dyDescent="0.2">
      <c r="B350" s="86"/>
    </row>
    <row r="351" spans="2:2" x14ac:dyDescent="0.2">
      <c r="B351" s="86"/>
    </row>
    <row r="352" spans="2:2" x14ac:dyDescent="0.2">
      <c r="B352" s="86"/>
    </row>
    <row r="353" spans="2:2" x14ac:dyDescent="0.2">
      <c r="B353" s="86"/>
    </row>
    <row r="354" spans="2:2" x14ac:dyDescent="0.2">
      <c r="B354" s="86"/>
    </row>
    <row r="355" spans="2:2" x14ac:dyDescent="0.2">
      <c r="B355" s="86"/>
    </row>
    <row r="356" spans="2:2" x14ac:dyDescent="0.2">
      <c r="B356" s="86"/>
    </row>
    <row r="357" spans="2:2" x14ac:dyDescent="0.2">
      <c r="B357" s="86"/>
    </row>
    <row r="358" spans="2:2" x14ac:dyDescent="0.2">
      <c r="B358" s="86"/>
    </row>
    <row r="359" spans="2:2" x14ac:dyDescent="0.2">
      <c r="B359" s="86"/>
    </row>
    <row r="360" spans="2:2" x14ac:dyDescent="0.2">
      <c r="B360" s="86"/>
    </row>
    <row r="361" spans="2:2" x14ac:dyDescent="0.2">
      <c r="B361" s="86"/>
    </row>
    <row r="362" spans="2:2" x14ac:dyDescent="0.2">
      <c r="B362" s="86"/>
    </row>
    <row r="363" spans="2:2" x14ac:dyDescent="0.2">
      <c r="B363" s="86"/>
    </row>
    <row r="364" spans="2:2" x14ac:dyDescent="0.2">
      <c r="B364" s="86"/>
    </row>
    <row r="365" spans="2:2" x14ac:dyDescent="0.2">
      <c r="B365" s="86"/>
    </row>
    <row r="366" spans="2:2" x14ac:dyDescent="0.2">
      <c r="B366" s="86"/>
    </row>
    <row r="367" spans="2:2" x14ac:dyDescent="0.2">
      <c r="B367" s="86"/>
    </row>
    <row r="368" spans="2:2" x14ac:dyDescent="0.2">
      <c r="B368" s="86"/>
    </row>
    <row r="369" spans="2:2" x14ac:dyDescent="0.2">
      <c r="B369" s="86"/>
    </row>
    <row r="370" spans="2:2" x14ac:dyDescent="0.2">
      <c r="B370" s="86"/>
    </row>
    <row r="371" spans="2:2" x14ac:dyDescent="0.2">
      <c r="B371" s="86"/>
    </row>
    <row r="372" spans="2:2" x14ac:dyDescent="0.2">
      <c r="B372" s="86"/>
    </row>
    <row r="373" spans="2:2" x14ac:dyDescent="0.2">
      <c r="B373" s="86"/>
    </row>
    <row r="374" spans="2:2" x14ac:dyDescent="0.2">
      <c r="B374" s="86"/>
    </row>
    <row r="375" spans="2:2" x14ac:dyDescent="0.2">
      <c r="B375" s="86"/>
    </row>
    <row r="376" spans="2:2" x14ac:dyDescent="0.2">
      <c r="B376" s="86"/>
    </row>
    <row r="377" spans="2:2" x14ac:dyDescent="0.2">
      <c r="B377" s="86"/>
    </row>
    <row r="378" spans="2:2" x14ac:dyDescent="0.2">
      <c r="B378" s="86"/>
    </row>
    <row r="379" spans="2:2" x14ac:dyDescent="0.2">
      <c r="B379" s="86"/>
    </row>
    <row r="380" spans="2:2" x14ac:dyDescent="0.2">
      <c r="B380" s="86"/>
    </row>
    <row r="381" spans="2:2" x14ac:dyDescent="0.2">
      <c r="B381" s="86"/>
    </row>
    <row r="382" spans="2:2" x14ac:dyDescent="0.2">
      <c r="B382" s="86"/>
    </row>
    <row r="383" spans="2:2" x14ac:dyDescent="0.2">
      <c r="B383" s="86"/>
    </row>
    <row r="384" spans="2:2" x14ac:dyDescent="0.2">
      <c r="B384" s="86"/>
    </row>
    <row r="385" spans="2:2" x14ac:dyDescent="0.2">
      <c r="B385" s="86"/>
    </row>
    <row r="386" spans="2:2" x14ac:dyDescent="0.2">
      <c r="B386" s="86"/>
    </row>
    <row r="387" spans="2:2" x14ac:dyDescent="0.2">
      <c r="B387" s="86"/>
    </row>
    <row r="388" spans="2:2" x14ac:dyDescent="0.2">
      <c r="B388" s="86"/>
    </row>
    <row r="389" spans="2:2" x14ac:dyDescent="0.2">
      <c r="B389" s="86"/>
    </row>
    <row r="390" spans="2:2" x14ac:dyDescent="0.2">
      <c r="B390" s="86"/>
    </row>
    <row r="391" spans="2:2" x14ac:dyDescent="0.2">
      <c r="B391" s="86"/>
    </row>
    <row r="392" spans="2:2" x14ac:dyDescent="0.2">
      <c r="B392" s="86"/>
    </row>
    <row r="393" spans="2:2" x14ac:dyDescent="0.2">
      <c r="B393" s="86"/>
    </row>
    <row r="394" spans="2:2" x14ac:dyDescent="0.2">
      <c r="B394" s="86"/>
    </row>
    <row r="395" spans="2:2" x14ac:dyDescent="0.2">
      <c r="B395" s="86"/>
    </row>
    <row r="396" spans="2:2" x14ac:dyDescent="0.2">
      <c r="B396" s="86"/>
    </row>
    <row r="397" spans="2:2" x14ac:dyDescent="0.2">
      <c r="B397" s="86"/>
    </row>
    <row r="398" spans="2:2" x14ac:dyDescent="0.2">
      <c r="B398" s="86"/>
    </row>
    <row r="399" spans="2:2" x14ac:dyDescent="0.2">
      <c r="B399" s="86"/>
    </row>
    <row r="400" spans="2:2" x14ac:dyDescent="0.2">
      <c r="B400" s="86"/>
    </row>
    <row r="401" spans="2:2" x14ac:dyDescent="0.2">
      <c r="B401" s="86"/>
    </row>
    <row r="402" spans="2:2" x14ac:dyDescent="0.2">
      <c r="B402" s="86"/>
    </row>
    <row r="403" spans="2:2" x14ac:dyDescent="0.2">
      <c r="B403" s="86"/>
    </row>
    <row r="404" spans="2:2" x14ac:dyDescent="0.2">
      <c r="B404" s="86"/>
    </row>
    <row r="405" spans="2:2" x14ac:dyDescent="0.2">
      <c r="B405" s="86"/>
    </row>
    <row r="406" spans="2:2" x14ac:dyDescent="0.2">
      <c r="B406" s="86"/>
    </row>
    <row r="407" spans="2:2" x14ac:dyDescent="0.2">
      <c r="B407" s="86"/>
    </row>
    <row r="408" spans="2:2" x14ac:dyDescent="0.2">
      <c r="B408" s="86"/>
    </row>
    <row r="409" spans="2:2" x14ac:dyDescent="0.2">
      <c r="B409" s="86"/>
    </row>
    <row r="410" spans="2:2" x14ac:dyDescent="0.2">
      <c r="B410" s="86"/>
    </row>
    <row r="411" spans="2:2" x14ac:dyDescent="0.2">
      <c r="B411" s="86"/>
    </row>
    <row r="412" spans="2:2" x14ac:dyDescent="0.2">
      <c r="B412" s="86"/>
    </row>
    <row r="413" spans="2:2" x14ac:dyDescent="0.2">
      <c r="B413" s="86"/>
    </row>
    <row r="414" spans="2:2" x14ac:dyDescent="0.2">
      <c r="B414" s="86"/>
    </row>
    <row r="415" spans="2:2" x14ac:dyDescent="0.2">
      <c r="B415" s="86"/>
    </row>
    <row r="416" spans="2:2" x14ac:dyDescent="0.2">
      <c r="B416" s="86"/>
    </row>
    <row r="417" spans="2:2" x14ac:dyDescent="0.2">
      <c r="B417" s="86"/>
    </row>
    <row r="418" spans="2:2" x14ac:dyDescent="0.2">
      <c r="B418" s="86"/>
    </row>
    <row r="419" spans="2:2" x14ac:dyDescent="0.2">
      <c r="B419" s="86"/>
    </row>
    <row r="420" spans="2:2" x14ac:dyDescent="0.2">
      <c r="B420" s="86"/>
    </row>
    <row r="421" spans="2:2" x14ac:dyDescent="0.2">
      <c r="B421" s="86"/>
    </row>
    <row r="422" spans="2:2" x14ac:dyDescent="0.2">
      <c r="B422" s="86"/>
    </row>
    <row r="423" spans="2:2" x14ac:dyDescent="0.2">
      <c r="B423" s="86"/>
    </row>
    <row r="424" spans="2:2" x14ac:dyDescent="0.2">
      <c r="B424" s="86"/>
    </row>
    <row r="425" spans="2:2" x14ac:dyDescent="0.2">
      <c r="B425" s="86"/>
    </row>
    <row r="426" spans="2:2" x14ac:dyDescent="0.2">
      <c r="B426" s="86"/>
    </row>
    <row r="427" spans="2:2" x14ac:dyDescent="0.2">
      <c r="B427" s="86"/>
    </row>
    <row r="428" spans="2:2" x14ac:dyDescent="0.2">
      <c r="B428" s="86"/>
    </row>
    <row r="429" spans="2:2" x14ac:dyDescent="0.2">
      <c r="B429" s="86"/>
    </row>
    <row r="430" spans="2:2" x14ac:dyDescent="0.2">
      <c r="B430" s="86"/>
    </row>
    <row r="431" spans="2:2" x14ac:dyDescent="0.2">
      <c r="B431" s="86"/>
    </row>
    <row r="432" spans="2:2" x14ac:dyDescent="0.2">
      <c r="B432" s="86"/>
    </row>
    <row r="433" spans="2:2" x14ac:dyDescent="0.2">
      <c r="B433" s="86"/>
    </row>
    <row r="434" spans="2:2" x14ac:dyDescent="0.2">
      <c r="B434" s="86"/>
    </row>
    <row r="435" spans="2:2" x14ac:dyDescent="0.2">
      <c r="B435" s="86"/>
    </row>
    <row r="436" spans="2:2" x14ac:dyDescent="0.2">
      <c r="B436" s="86"/>
    </row>
    <row r="437" spans="2:2" x14ac:dyDescent="0.2">
      <c r="B437" s="86"/>
    </row>
    <row r="438" spans="2:2" x14ac:dyDescent="0.2">
      <c r="B438" s="86"/>
    </row>
    <row r="439" spans="2:2" x14ac:dyDescent="0.2">
      <c r="B439" s="86"/>
    </row>
    <row r="440" spans="2:2" x14ac:dyDescent="0.2">
      <c r="B440" s="86"/>
    </row>
    <row r="441" spans="2:2" x14ac:dyDescent="0.2">
      <c r="B441" s="86"/>
    </row>
    <row r="442" spans="2:2" x14ac:dyDescent="0.2">
      <c r="B442" s="86"/>
    </row>
    <row r="443" spans="2:2" x14ac:dyDescent="0.2">
      <c r="B443" s="86"/>
    </row>
    <row r="444" spans="2:2" x14ac:dyDescent="0.2">
      <c r="B444" s="86"/>
    </row>
    <row r="445" spans="2:2" x14ac:dyDescent="0.2">
      <c r="B445" s="86"/>
    </row>
    <row r="446" spans="2:2" x14ac:dyDescent="0.2">
      <c r="B446" s="86"/>
    </row>
    <row r="447" spans="2:2" x14ac:dyDescent="0.2">
      <c r="B447" s="86"/>
    </row>
    <row r="448" spans="2:2" x14ac:dyDescent="0.2">
      <c r="B448" s="86"/>
    </row>
    <row r="449" spans="2:2" x14ac:dyDescent="0.2">
      <c r="B449" s="86"/>
    </row>
    <row r="450" spans="2:2" x14ac:dyDescent="0.2">
      <c r="B450" s="86"/>
    </row>
    <row r="451" spans="2:2" x14ac:dyDescent="0.2">
      <c r="B451" s="86"/>
    </row>
    <row r="452" spans="2:2" x14ac:dyDescent="0.2">
      <c r="B452" s="86"/>
    </row>
    <row r="453" spans="2:2" x14ac:dyDescent="0.2">
      <c r="B453" s="86"/>
    </row>
    <row r="454" spans="2:2" x14ac:dyDescent="0.2">
      <c r="B454" s="86"/>
    </row>
    <row r="455" spans="2:2" x14ac:dyDescent="0.2">
      <c r="B455" s="86"/>
    </row>
    <row r="456" spans="2:2" x14ac:dyDescent="0.2">
      <c r="B456" s="86"/>
    </row>
    <row r="457" spans="2:2" x14ac:dyDescent="0.2">
      <c r="B457" s="86"/>
    </row>
    <row r="458" spans="2:2" x14ac:dyDescent="0.2">
      <c r="B458" s="86"/>
    </row>
    <row r="459" spans="2:2" x14ac:dyDescent="0.2">
      <c r="B459" s="86"/>
    </row>
    <row r="460" spans="2:2" x14ac:dyDescent="0.2">
      <c r="B460" s="86"/>
    </row>
    <row r="461" spans="2:2" x14ac:dyDescent="0.2">
      <c r="B461" s="86"/>
    </row>
    <row r="462" spans="2:2" x14ac:dyDescent="0.2">
      <c r="B462" s="86"/>
    </row>
    <row r="463" spans="2:2" x14ac:dyDescent="0.2">
      <c r="B463" s="86"/>
    </row>
    <row r="464" spans="2:2" x14ac:dyDescent="0.2">
      <c r="B464" s="86"/>
    </row>
    <row r="465" spans="2:2" x14ac:dyDescent="0.2">
      <c r="B465" s="86"/>
    </row>
    <row r="466" spans="2:2" x14ac:dyDescent="0.2">
      <c r="B466" s="86"/>
    </row>
    <row r="467" spans="2:2" x14ac:dyDescent="0.2">
      <c r="B467" s="86"/>
    </row>
    <row r="468" spans="2:2" x14ac:dyDescent="0.2">
      <c r="B468" s="86"/>
    </row>
    <row r="469" spans="2:2" x14ac:dyDescent="0.2">
      <c r="B469" s="86"/>
    </row>
    <row r="470" spans="2:2" x14ac:dyDescent="0.2">
      <c r="B470" s="86"/>
    </row>
    <row r="471" spans="2:2" x14ac:dyDescent="0.2">
      <c r="B471" s="86"/>
    </row>
    <row r="472" spans="2:2" x14ac:dyDescent="0.2">
      <c r="B472" s="86"/>
    </row>
    <row r="473" spans="2:2" x14ac:dyDescent="0.2">
      <c r="B473" s="86"/>
    </row>
    <row r="474" spans="2:2" x14ac:dyDescent="0.2">
      <c r="B474" s="86"/>
    </row>
    <row r="475" spans="2:2" x14ac:dyDescent="0.2">
      <c r="B475" s="86"/>
    </row>
    <row r="476" spans="2:2" x14ac:dyDescent="0.2">
      <c r="B476" s="86"/>
    </row>
    <row r="477" spans="2:2" x14ac:dyDescent="0.2">
      <c r="B477" s="86"/>
    </row>
    <row r="478" spans="2:2" x14ac:dyDescent="0.2">
      <c r="B478" s="86"/>
    </row>
    <row r="479" spans="2:2" x14ac:dyDescent="0.2">
      <c r="B479" s="86"/>
    </row>
    <row r="480" spans="2:2" x14ac:dyDescent="0.2">
      <c r="B480" s="86"/>
    </row>
    <row r="481" spans="2:2" x14ac:dyDescent="0.2">
      <c r="B481" s="86"/>
    </row>
    <row r="482" spans="2:2" x14ac:dyDescent="0.2">
      <c r="B482" s="86"/>
    </row>
    <row r="483" spans="2:2" x14ac:dyDescent="0.2">
      <c r="B483" s="86"/>
    </row>
    <row r="484" spans="2:2" x14ac:dyDescent="0.2">
      <c r="B484" s="86"/>
    </row>
    <row r="485" spans="2:2" x14ac:dyDescent="0.2">
      <c r="B485" s="86"/>
    </row>
    <row r="486" spans="2:2" x14ac:dyDescent="0.2">
      <c r="B486" s="86"/>
    </row>
    <row r="487" spans="2:2" x14ac:dyDescent="0.2">
      <c r="B487" s="86"/>
    </row>
    <row r="488" spans="2:2" x14ac:dyDescent="0.2">
      <c r="B488" s="86"/>
    </row>
    <row r="489" spans="2:2" x14ac:dyDescent="0.2">
      <c r="B489" s="86"/>
    </row>
    <row r="490" spans="2:2" x14ac:dyDescent="0.2">
      <c r="B490" s="86"/>
    </row>
    <row r="491" spans="2:2" x14ac:dyDescent="0.2">
      <c r="B491" s="86"/>
    </row>
    <row r="492" spans="2:2" x14ac:dyDescent="0.2">
      <c r="B492" s="86"/>
    </row>
    <row r="493" spans="2:2" x14ac:dyDescent="0.2">
      <c r="B493" s="86"/>
    </row>
    <row r="494" spans="2:2" x14ac:dyDescent="0.2">
      <c r="B494" s="86"/>
    </row>
    <row r="495" spans="2:2" x14ac:dyDescent="0.2">
      <c r="B495" s="86"/>
    </row>
    <row r="496" spans="2:2" x14ac:dyDescent="0.2">
      <c r="B496" s="86"/>
    </row>
    <row r="497" spans="2:2" x14ac:dyDescent="0.2">
      <c r="B497" s="86"/>
    </row>
    <row r="498" spans="2:2" x14ac:dyDescent="0.2">
      <c r="B498" s="86"/>
    </row>
    <row r="499" spans="2:2" x14ac:dyDescent="0.2">
      <c r="B499" s="86"/>
    </row>
    <row r="500" spans="2:2" x14ac:dyDescent="0.2">
      <c r="B500" s="86"/>
    </row>
    <row r="501" spans="2:2" x14ac:dyDescent="0.2">
      <c r="B501" s="86"/>
    </row>
    <row r="502" spans="2:2" x14ac:dyDescent="0.2">
      <c r="B502" s="86"/>
    </row>
    <row r="503" spans="2:2" x14ac:dyDescent="0.2">
      <c r="B503" s="86"/>
    </row>
    <row r="504" spans="2:2" x14ac:dyDescent="0.2">
      <c r="B504" s="86"/>
    </row>
    <row r="505" spans="2:2" x14ac:dyDescent="0.2">
      <c r="B505" s="86"/>
    </row>
    <row r="506" spans="2:2" x14ac:dyDescent="0.2">
      <c r="B506" s="86"/>
    </row>
    <row r="507" spans="2:2" x14ac:dyDescent="0.2">
      <c r="B507" s="86"/>
    </row>
    <row r="508" spans="2:2" x14ac:dyDescent="0.2">
      <c r="B508" s="86"/>
    </row>
    <row r="509" spans="2:2" x14ac:dyDescent="0.2">
      <c r="B509" s="86"/>
    </row>
    <row r="510" spans="2:2" x14ac:dyDescent="0.2">
      <c r="B510" s="86"/>
    </row>
    <row r="511" spans="2:2" x14ac:dyDescent="0.2">
      <c r="B511" s="86"/>
    </row>
    <row r="512" spans="2:2" x14ac:dyDescent="0.2">
      <c r="B512" s="86"/>
    </row>
    <row r="513" spans="2:2" x14ac:dyDescent="0.2">
      <c r="B513" s="86"/>
    </row>
    <row r="514" spans="2:2" x14ac:dyDescent="0.2">
      <c r="B514" s="86"/>
    </row>
    <row r="515" spans="2:2" x14ac:dyDescent="0.2">
      <c r="B515" s="86"/>
    </row>
    <row r="516" spans="2:2" x14ac:dyDescent="0.2">
      <c r="B516" s="86"/>
    </row>
    <row r="517" spans="2:2" x14ac:dyDescent="0.2">
      <c r="B517" s="86"/>
    </row>
    <row r="518" spans="2:2" x14ac:dyDescent="0.2">
      <c r="B518" s="86"/>
    </row>
    <row r="519" spans="2:2" x14ac:dyDescent="0.2">
      <c r="B519" s="86"/>
    </row>
    <row r="520" spans="2:2" x14ac:dyDescent="0.2">
      <c r="B520" s="86"/>
    </row>
    <row r="521" spans="2:2" x14ac:dyDescent="0.2">
      <c r="B521" s="86"/>
    </row>
    <row r="522" spans="2:2" x14ac:dyDescent="0.2">
      <c r="B522" s="86"/>
    </row>
    <row r="523" spans="2:2" x14ac:dyDescent="0.2">
      <c r="B523" s="86"/>
    </row>
    <row r="524" spans="2:2" x14ac:dyDescent="0.2">
      <c r="B524" s="86"/>
    </row>
    <row r="525" spans="2:2" x14ac:dyDescent="0.2">
      <c r="B525" s="86"/>
    </row>
    <row r="526" spans="2:2" x14ac:dyDescent="0.2">
      <c r="B526" s="86"/>
    </row>
    <row r="527" spans="2:2" x14ac:dyDescent="0.2">
      <c r="B527" s="86"/>
    </row>
    <row r="528" spans="2:2" x14ac:dyDescent="0.2">
      <c r="B528" s="86"/>
    </row>
    <row r="529" spans="2:2" x14ac:dyDescent="0.2">
      <c r="B529" s="86"/>
    </row>
    <row r="530" spans="2:2" x14ac:dyDescent="0.2">
      <c r="B530" s="86"/>
    </row>
    <row r="531" spans="2:2" x14ac:dyDescent="0.2">
      <c r="B531" s="86"/>
    </row>
    <row r="532" spans="2:2" x14ac:dyDescent="0.2">
      <c r="B532" s="86"/>
    </row>
    <row r="533" spans="2:2" x14ac:dyDescent="0.2">
      <c r="B533" s="86"/>
    </row>
    <row r="534" spans="2:2" x14ac:dyDescent="0.2">
      <c r="B534" s="86"/>
    </row>
    <row r="535" spans="2:2" x14ac:dyDescent="0.2">
      <c r="B535" s="86"/>
    </row>
    <row r="536" spans="2:2" x14ac:dyDescent="0.2">
      <c r="B536" s="86"/>
    </row>
    <row r="537" spans="2:2" x14ac:dyDescent="0.2">
      <c r="B537" s="86"/>
    </row>
    <row r="538" spans="2:2" x14ac:dyDescent="0.2">
      <c r="B538" s="86"/>
    </row>
    <row r="539" spans="2:2" x14ac:dyDescent="0.2">
      <c r="B539" s="86"/>
    </row>
    <row r="540" spans="2:2" x14ac:dyDescent="0.2">
      <c r="B540" s="86"/>
    </row>
    <row r="541" spans="2:2" x14ac:dyDescent="0.2">
      <c r="B541" s="86"/>
    </row>
    <row r="542" spans="2:2" x14ac:dyDescent="0.2">
      <c r="B542" s="86"/>
    </row>
    <row r="543" spans="2:2" x14ac:dyDescent="0.2">
      <c r="B543" s="86"/>
    </row>
    <row r="544" spans="2:2" x14ac:dyDescent="0.2">
      <c r="B544" s="86"/>
    </row>
    <row r="545" spans="2:2" x14ac:dyDescent="0.2">
      <c r="B545" s="86"/>
    </row>
    <row r="546" spans="2:2" x14ac:dyDescent="0.2">
      <c r="B546" s="86"/>
    </row>
    <row r="547" spans="2:2" x14ac:dyDescent="0.2">
      <c r="B547" s="86"/>
    </row>
    <row r="548" spans="2:2" x14ac:dyDescent="0.2">
      <c r="B548" s="86"/>
    </row>
    <row r="549" spans="2:2" x14ac:dyDescent="0.2">
      <c r="B549" s="86"/>
    </row>
    <row r="550" spans="2:2" x14ac:dyDescent="0.2">
      <c r="B550" s="86"/>
    </row>
    <row r="551" spans="2:2" x14ac:dyDescent="0.2">
      <c r="B551" s="86"/>
    </row>
    <row r="552" spans="2:2" x14ac:dyDescent="0.2">
      <c r="B552" s="86"/>
    </row>
    <row r="553" spans="2:2" x14ac:dyDescent="0.2">
      <c r="B553" s="86"/>
    </row>
    <row r="554" spans="2:2" x14ac:dyDescent="0.2">
      <c r="B554" s="86"/>
    </row>
    <row r="555" spans="2:2" x14ac:dyDescent="0.2">
      <c r="B555" s="86"/>
    </row>
    <row r="556" spans="2:2" x14ac:dyDescent="0.2">
      <c r="B556" s="86"/>
    </row>
    <row r="557" spans="2:2" x14ac:dyDescent="0.2">
      <c r="B557" s="86"/>
    </row>
    <row r="558" spans="2:2" x14ac:dyDescent="0.2">
      <c r="B558" s="86"/>
    </row>
    <row r="559" spans="2:2" x14ac:dyDescent="0.2">
      <c r="B559" s="86"/>
    </row>
    <row r="560" spans="2:2" x14ac:dyDescent="0.2">
      <c r="B560" s="86"/>
    </row>
    <row r="561" spans="2:2" x14ac:dyDescent="0.2">
      <c r="B561" s="86"/>
    </row>
    <row r="562" spans="2:2" x14ac:dyDescent="0.2">
      <c r="B562" s="86"/>
    </row>
    <row r="563" spans="2:2" x14ac:dyDescent="0.2">
      <c r="B563" s="86"/>
    </row>
    <row r="564" spans="2:2" x14ac:dyDescent="0.2">
      <c r="B564" s="86"/>
    </row>
    <row r="565" spans="2:2" x14ac:dyDescent="0.2">
      <c r="B565" s="86"/>
    </row>
    <row r="566" spans="2:2" x14ac:dyDescent="0.2">
      <c r="B566" s="86"/>
    </row>
    <row r="567" spans="2:2" x14ac:dyDescent="0.2">
      <c r="B567" s="86"/>
    </row>
    <row r="568" spans="2:2" x14ac:dyDescent="0.2">
      <c r="B568" s="86"/>
    </row>
    <row r="569" spans="2:2" x14ac:dyDescent="0.2">
      <c r="B569" s="86"/>
    </row>
    <row r="570" spans="2:2" x14ac:dyDescent="0.2">
      <c r="B570" s="86"/>
    </row>
    <row r="571" spans="2:2" x14ac:dyDescent="0.2">
      <c r="B571" s="86"/>
    </row>
    <row r="572" spans="2:2" x14ac:dyDescent="0.2">
      <c r="B572" s="86"/>
    </row>
    <row r="573" spans="2:2" x14ac:dyDescent="0.2">
      <c r="B573" s="86"/>
    </row>
    <row r="574" spans="2:2" x14ac:dyDescent="0.2">
      <c r="B574" s="86"/>
    </row>
    <row r="575" spans="2:2" x14ac:dyDescent="0.2">
      <c r="B575" s="86"/>
    </row>
    <row r="576" spans="2:2" x14ac:dyDescent="0.2">
      <c r="B576" s="86"/>
    </row>
    <row r="577" spans="2:2" x14ac:dyDescent="0.2">
      <c r="B577" s="86"/>
    </row>
    <row r="578" spans="2:2" x14ac:dyDescent="0.2">
      <c r="B578" s="86"/>
    </row>
    <row r="579" spans="2:2" x14ac:dyDescent="0.2">
      <c r="B579" s="86"/>
    </row>
    <row r="580" spans="2:2" x14ac:dyDescent="0.2">
      <c r="B580" s="86"/>
    </row>
    <row r="581" spans="2:2" x14ac:dyDescent="0.2">
      <c r="B581" s="86"/>
    </row>
    <row r="582" spans="2:2" x14ac:dyDescent="0.2">
      <c r="B582" s="86"/>
    </row>
    <row r="583" spans="2:2" x14ac:dyDescent="0.2">
      <c r="B583" s="86"/>
    </row>
    <row r="584" spans="2:2" x14ac:dyDescent="0.2">
      <c r="B584" s="86"/>
    </row>
    <row r="585" spans="2:2" x14ac:dyDescent="0.2">
      <c r="B585" s="86"/>
    </row>
    <row r="586" spans="2:2" x14ac:dyDescent="0.2">
      <c r="B586" s="86"/>
    </row>
    <row r="587" spans="2:2" x14ac:dyDescent="0.2">
      <c r="B587" s="86"/>
    </row>
    <row r="588" spans="2:2" x14ac:dyDescent="0.2">
      <c r="B588" s="86"/>
    </row>
    <row r="589" spans="2:2" x14ac:dyDescent="0.2">
      <c r="B589" s="86"/>
    </row>
  </sheetData>
  <sheetProtection algorithmName="SHA-512" hashValue="iapbfwtvmJrM0bWSGUCORhiYl37j/XsM+TjcAGJg3HpDHKnUzAExJnEivb9hM3HXlkz8jWqBHBfV69jBa20WrA==" saltValue="SeWXAGFNZnSV+IfN3eUQWQ==" spinCount="100000" sheet="1" objects="1" scenarios="1"/>
  <mergeCells count="2">
    <mergeCell ref="C2:J2"/>
    <mergeCell ref="C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8"/>
  <sheetViews>
    <sheetView workbookViewId="0">
      <selection activeCell="D7" sqref="D7"/>
    </sheetView>
  </sheetViews>
  <sheetFormatPr defaultColWidth="18.140625" defaultRowHeight="12.75" x14ac:dyDescent="0.2"/>
  <cols>
    <col min="1" max="1" width="40.7109375" customWidth="1"/>
    <col min="2" max="2" width="11.5703125" customWidth="1"/>
  </cols>
  <sheetData>
    <row r="2" spans="1:7" ht="15.75" x14ac:dyDescent="0.25">
      <c r="C2" s="245" t="s">
        <v>101</v>
      </c>
      <c r="D2" s="245"/>
      <c r="E2" s="245"/>
      <c r="F2" s="245"/>
      <c r="G2" s="245"/>
    </row>
    <row r="3" spans="1:7" ht="15.75" x14ac:dyDescent="0.25">
      <c r="C3" s="221" t="s">
        <v>104</v>
      </c>
      <c r="D3" s="221"/>
      <c r="E3" s="221"/>
      <c r="F3" s="229"/>
      <c r="G3" s="27" t="s">
        <v>99</v>
      </c>
    </row>
    <row r="4" spans="1:7" x14ac:dyDescent="0.2">
      <c r="A4" s="77" t="s">
        <v>156</v>
      </c>
      <c r="B4" s="77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124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124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124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124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124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124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124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124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124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124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124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124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124"/>
      <c r="C30" s="2"/>
      <c r="D30" s="2"/>
      <c r="E30" s="2"/>
      <c r="F30" s="2"/>
    </row>
    <row r="31" spans="1:6" x14ac:dyDescent="0.2">
      <c r="A31" s="23"/>
      <c r="B31" s="23"/>
      <c r="C31" s="23"/>
      <c r="D31" s="24"/>
      <c r="E31" s="25"/>
      <c r="F31" s="24"/>
    </row>
    <row r="32" spans="1:6" x14ac:dyDescent="0.2">
      <c r="A32" s="2"/>
      <c r="B32" s="124"/>
      <c r="C32" s="2"/>
      <c r="D32" s="2"/>
      <c r="E32" s="2"/>
      <c r="F32" s="2"/>
    </row>
    <row r="33" spans="1:6" x14ac:dyDescent="0.2">
      <c r="A33" s="23"/>
      <c r="B33" s="23"/>
      <c r="C33" s="23"/>
      <c r="D33" s="24"/>
      <c r="E33" s="25"/>
      <c r="F33" s="24"/>
    </row>
    <row r="34" spans="1:6" x14ac:dyDescent="0.2">
      <c r="A34" s="2"/>
      <c r="B34" s="124"/>
      <c r="C34" s="2"/>
      <c r="D34" s="2"/>
      <c r="E34" s="2"/>
      <c r="F34" s="2"/>
    </row>
    <row r="35" spans="1:6" x14ac:dyDescent="0.2">
      <c r="A35" s="23"/>
      <c r="B35" s="23"/>
      <c r="C35" s="23"/>
      <c r="D35" s="24"/>
      <c r="E35" s="25"/>
      <c r="F35" s="24"/>
    </row>
    <row r="36" spans="1:6" x14ac:dyDescent="0.2">
      <c r="A36" s="2"/>
      <c r="B36" s="124"/>
      <c r="C36" s="2"/>
      <c r="D36" s="2"/>
      <c r="E36" s="2"/>
      <c r="F36" s="2"/>
    </row>
    <row r="37" spans="1:6" x14ac:dyDescent="0.2">
      <c r="A37" s="23"/>
      <c r="B37" s="23"/>
      <c r="C37" s="23"/>
      <c r="D37" s="24"/>
      <c r="E37" s="25"/>
      <c r="F37" s="24"/>
    </row>
    <row r="38" spans="1:6" x14ac:dyDescent="0.2">
      <c r="A38" s="2"/>
      <c r="B38" s="124"/>
      <c r="C38" s="2"/>
      <c r="D38" s="2"/>
      <c r="E38" s="2"/>
      <c r="F38" s="2"/>
    </row>
    <row r="39" spans="1:6" x14ac:dyDescent="0.2">
      <c r="A39" s="23"/>
      <c r="B39" s="23"/>
      <c r="C39" s="23"/>
      <c r="D39" s="24"/>
      <c r="E39" s="25"/>
      <c r="F39" s="24"/>
    </row>
    <row r="40" spans="1:6" x14ac:dyDescent="0.2">
      <c r="A40" s="2"/>
      <c r="B40" s="124"/>
      <c r="C40" s="2"/>
      <c r="D40" s="2"/>
      <c r="E40" s="2"/>
      <c r="F40" s="2"/>
    </row>
    <row r="41" spans="1:6" x14ac:dyDescent="0.2">
      <c r="A41" s="23"/>
      <c r="B41" s="23"/>
      <c r="C41" s="23"/>
      <c r="D41" s="24"/>
      <c r="E41" s="25"/>
      <c r="F41" s="24"/>
    </row>
    <row r="42" spans="1:6" x14ac:dyDescent="0.2">
      <c r="A42" s="2"/>
      <c r="B42" s="124"/>
      <c r="C42" s="2"/>
      <c r="D42" s="2"/>
      <c r="E42" s="2"/>
      <c r="F42" s="2"/>
    </row>
    <row r="43" spans="1:6" x14ac:dyDescent="0.2">
      <c r="A43" s="23"/>
      <c r="B43" s="23"/>
      <c r="C43" s="23"/>
      <c r="D43" s="24"/>
      <c r="E43" s="25"/>
      <c r="F43" s="24"/>
    </row>
    <row r="44" spans="1:6" x14ac:dyDescent="0.2">
      <c r="A44" s="2"/>
      <c r="B44" s="124"/>
      <c r="C44" s="2"/>
      <c r="D44" s="2"/>
      <c r="E44" s="2"/>
      <c r="F44" s="2"/>
    </row>
    <row r="45" spans="1:6" x14ac:dyDescent="0.2">
      <c r="A45" s="23"/>
      <c r="B45" s="23"/>
      <c r="C45" s="23"/>
      <c r="D45" s="24"/>
      <c r="E45" s="25"/>
      <c r="F45" s="24"/>
    </row>
    <row r="46" spans="1:6" x14ac:dyDescent="0.2">
      <c r="A46" s="2"/>
      <c r="B46" s="124"/>
      <c r="C46" s="2"/>
      <c r="D46" s="2"/>
      <c r="E46" s="2"/>
      <c r="F46" s="2"/>
    </row>
    <row r="47" spans="1:6" x14ac:dyDescent="0.2">
      <c r="A47" s="23"/>
      <c r="B47" s="23"/>
      <c r="C47" s="23"/>
      <c r="D47" s="24"/>
      <c r="E47" s="25"/>
      <c r="F47" s="24"/>
    </row>
    <row r="48" spans="1:6" x14ac:dyDescent="0.2">
      <c r="A48" s="2"/>
      <c r="B48" s="124"/>
      <c r="C48" s="2"/>
      <c r="D48" s="2"/>
      <c r="E48" s="2"/>
      <c r="F48" s="2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67"/>
  <sheetViews>
    <sheetView workbookViewId="0">
      <selection activeCell="D14" sqref="D14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245" t="s">
        <v>101</v>
      </c>
      <c r="D2" s="245"/>
      <c r="E2" s="245"/>
      <c r="F2" s="245"/>
      <c r="G2" s="245"/>
    </row>
    <row r="3" spans="1:7" ht="15.75" x14ac:dyDescent="0.25">
      <c r="C3" s="221" t="s">
        <v>105</v>
      </c>
      <c r="D3" s="221"/>
      <c r="E3" s="221"/>
      <c r="F3" s="229"/>
      <c r="G3" s="27" t="s">
        <v>99</v>
      </c>
    </row>
    <row r="4" spans="1:7" ht="25.5" x14ac:dyDescent="0.2">
      <c r="A4" s="77" t="s">
        <v>156</v>
      </c>
      <c r="B4" s="77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124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124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124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124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124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124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124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124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124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124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124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124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124"/>
      <c r="C30" s="2"/>
      <c r="D30" s="2"/>
      <c r="E30" s="2"/>
      <c r="F30" s="2"/>
    </row>
    <row r="31" spans="1:6" x14ac:dyDescent="0.2">
      <c r="A31" s="23"/>
      <c r="B31" s="23"/>
      <c r="C31" s="23"/>
      <c r="D31" s="24"/>
      <c r="E31" s="25"/>
      <c r="F31" s="24"/>
    </row>
    <row r="32" spans="1:6" x14ac:dyDescent="0.2">
      <c r="A32" s="2"/>
      <c r="B32" s="124"/>
      <c r="C32" s="2"/>
      <c r="D32" s="2"/>
      <c r="E32" s="2"/>
      <c r="F32" s="2"/>
    </row>
    <row r="33" spans="1:6" x14ac:dyDescent="0.2">
      <c r="A33" s="23"/>
      <c r="B33" s="23"/>
      <c r="C33" s="23"/>
      <c r="D33" s="24"/>
      <c r="E33" s="25"/>
      <c r="F33" s="24"/>
    </row>
    <row r="34" spans="1:6" x14ac:dyDescent="0.2">
      <c r="A34" s="2"/>
      <c r="B34" s="124"/>
      <c r="C34" s="2"/>
      <c r="D34" s="2"/>
      <c r="E34" s="2"/>
      <c r="F34" s="2"/>
    </row>
    <row r="35" spans="1:6" x14ac:dyDescent="0.2">
      <c r="A35" s="23"/>
      <c r="B35" s="23"/>
      <c r="C35" s="23"/>
      <c r="D35" s="24"/>
      <c r="E35" s="25"/>
      <c r="F35" s="24"/>
    </row>
    <row r="36" spans="1:6" x14ac:dyDescent="0.2">
      <c r="A36" s="2"/>
      <c r="B36" s="124"/>
      <c r="C36" s="2"/>
      <c r="D36" s="2"/>
      <c r="E36" s="2"/>
      <c r="F36" s="2"/>
    </row>
    <row r="37" spans="1:6" x14ac:dyDescent="0.2">
      <c r="A37" s="23"/>
      <c r="B37" s="23"/>
      <c r="C37" s="23"/>
      <c r="D37" s="24"/>
      <c r="E37" s="25"/>
      <c r="F37" s="24"/>
    </row>
    <row r="38" spans="1:6" x14ac:dyDescent="0.2">
      <c r="A38" s="2"/>
      <c r="B38" s="124"/>
      <c r="C38" s="2"/>
      <c r="D38" s="2"/>
      <c r="E38" s="2"/>
      <c r="F38" s="2"/>
    </row>
    <row r="39" spans="1:6" x14ac:dyDescent="0.2">
      <c r="A39" s="23"/>
      <c r="B39" s="23"/>
      <c r="C39" s="23"/>
      <c r="D39" s="24"/>
      <c r="E39" s="25"/>
      <c r="F39" s="24"/>
    </row>
    <row r="40" spans="1:6" x14ac:dyDescent="0.2">
      <c r="A40" s="2"/>
      <c r="B40" s="124"/>
      <c r="C40" s="2"/>
      <c r="D40" s="2"/>
      <c r="E40" s="2"/>
      <c r="F40" s="2"/>
    </row>
    <row r="41" spans="1:6" x14ac:dyDescent="0.2">
      <c r="A41" s="23"/>
      <c r="B41" s="23"/>
      <c r="C41" s="23"/>
      <c r="D41" s="24"/>
      <c r="E41" s="25"/>
      <c r="F41" s="24"/>
    </row>
    <row r="42" spans="1:6" x14ac:dyDescent="0.2">
      <c r="A42" s="2"/>
      <c r="B42" s="124"/>
      <c r="C42" s="2"/>
      <c r="D42" s="2"/>
      <c r="E42" s="2"/>
      <c r="F42" s="2"/>
    </row>
    <row r="43" spans="1:6" x14ac:dyDescent="0.2">
      <c r="A43" s="23"/>
      <c r="B43" s="23"/>
      <c r="C43" s="23"/>
      <c r="D43" s="24"/>
      <c r="E43" s="25"/>
      <c r="F43" s="24"/>
    </row>
    <row r="44" spans="1:6" x14ac:dyDescent="0.2">
      <c r="A44" s="2"/>
      <c r="B44" s="124"/>
      <c r="C44" s="2"/>
      <c r="D44" s="2"/>
      <c r="E44" s="2"/>
      <c r="F44" s="2"/>
    </row>
    <row r="45" spans="1:6" x14ac:dyDescent="0.2">
      <c r="A45" s="23"/>
      <c r="B45" s="23"/>
      <c r="C45" s="23"/>
      <c r="D45" s="24"/>
      <c r="E45" s="25"/>
      <c r="F45" s="24"/>
    </row>
    <row r="46" spans="1:6" x14ac:dyDescent="0.2">
      <c r="A46" s="2"/>
      <c r="B46" s="124"/>
      <c r="C46" s="2"/>
      <c r="D46" s="2"/>
      <c r="E46" s="2"/>
      <c r="F46" s="2"/>
    </row>
    <row r="47" spans="1:6" x14ac:dyDescent="0.2">
      <c r="A47" s="23"/>
      <c r="B47" s="23"/>
      <c r="C47" s="23"/>
      <c r="D47" s="24"/>
      <c r="E47" s="25"/>
      <c r="F47" s="24"/>
    </row>
    <row r="48" spans="1:6" x14ac:dyDescent="0.2">
      <c r="A48" s="2"/>
      <c r="B48" s="124"/>
      <c r="C48" s="2"/>
      <c r="D48" s="2"/>
      <c r="E48" s="2"/>
      <c r="F48" s="2"/>
    </row>
    <row r="49" spans="1:6" x14ac:dyDescent="0.2">
      <c r="A49" s="23"/>
      <c r="B49" s="23"/>
      <c r="C49" s="23"/>
      <c r="D49" s="24"/>
      <c r="E49" s="25"/>
      <c r="F49" s="24"/>
    </row>
    <row r="50" spans="1:6" x14ac:dyDescent="0.2">
      <c r="A50" s="2"/>
      <c r="B50" s="124"/>
      <c r="C50" s="2"/>
      <c r="D50" s="2"/>
      <c r="E50" s="2"/>
      <c r="F50" s="2"/>
    </row>
    <row r="51" spans="1:6" x14ac:dyDescent="0.2">
      <c r="A51" s="23"/>
      <c r="B51" s="23"/>
      <c r="C51" s="23"/>
      <c r="D51" s="24"/>
      <c r="E51" s="25"/>
      <c r="F51" s="24"/>
    </row>
    <row r="52" spans="1:6" x14ac:dyDescent="0.2">
      <c r="A52" s="2"/>
      <c r="B52" s="124"/>
      <c r="C52" s="2"/>
      <c r="D52" s="2"/>
      <c r="E52" s="2"/>
      <c r="F52" s="2"/>
    </row>
    <row r="53" spans="1:6" x14ac:dyDescent="0.2">
      <c r="A53" s="23"/>
      <c r="B53" s="23"/>
      <c r="C53" s="23"/>
      <c r="D53" s="24"/>
      <c r="E53" s="25"/>
      <c r="F53" s="24"/>
    </row>
    <row r="54" spans="1:6" x14ac:dyDescent="0.2">
      <c r="A54" s="2"/>
      <c r="B54" s="124"/>
      <c r="C54" s="2"/>
      <c r="D54" s="2"/>
      <c r="E54" s="2"/>
      <c r="F54" s="2"/>
    </row>
    <row r="55" spans="1:6" x14ac:dyDescent="0.2">
      <c r="A55" s="23"/>
      <c r="B55" s="23"/>
      <c r="C55" s="23"/>
      <c r="D55" s="24"/>
      <c r="E55" s="25"/>
      <c r="F55" s="24"/>
    </row>
    <row r="56" spans="1:6" x14ac:dyDescent="0.2">
      <c r="A56" s="2"/>
      <c r="B56" s="124"/>
      <c r="C56" s="2"/>
      <c r="D56" s="2"/>
      <c r="E56" s="2"/>
      <c r="F56" s="2"/>
    </row>
    <row r="57" spans="1:6" x14ac:dyDescent="0.2">
      <c r="A57" s="23"/>
      <c r="B57" s="23"/>
      <c r="C57" s="23"/>
      <c r="D57" s="24"/>
      <c r="E57" s="25"/>
      <c r="F57" s="24"/>
    </row>
    <row r="58" spans="1:6" x14ac:dyDescent="0.2">
      <c r="A58" s="2"/>
      <c r="B58" s="124"/>
      <c r="C58" s="2"/>
      <c r="D58" s="2"/>
      <c r="E58" s="2"/>
      <c r="F58" s="2"/>
    </row>
    <row r="59" spans="1:6" x14ac:dyDescent="0.2">
      <c r="A59" s="23"/>
      <c r="B59" s="23"/>
      <c r="C59" s="23"/>
      <c r="D59" s="24"/>
      <c r="E59" s="25"/>
      <c r="F59" s="24"/>
    </row>
    <row r="60" spans="1:6" x14ac:dyDescent="0.2">
      <c r="A60" s="2"/>
      <c r="B60" s="124"/>
      <c r="C60" s="2"/>
      <c r="D60" s="2"/>
      <c r="E60" s="2"/>
      <c r="F60" s="2"/>
    </row>
    <row r="61" spans="1:6" x14ac:dyDescent="0.2">
      <c r="A61" s="23"/>
      <c r="B61" s="23"/>
      <c r="C61" s="23"/>
      <c r="D61" s="24"/>
      <c r="E61" s="25"/>
      <c r="F61" s="24"/>
    </row>
    <row r="62" spans="1:6" x14ac:dyDescent="0.2">
      <c r="A62" s="2"/>
      <c r="B62" s="124"/>
      <c r="C62" s="2"/>
      <c r="D62" s="2"/>
      <c r="E62" s="2"/>
      <c r="F62" s="2"/>
    </row>
    <row r="63" spans="1:6" x14ac:dyDescent="0.2">
      <c r="A63" s="23"/>
      <c r="B63" s="23"/>
      <c r="C63" s="23"/>
      <c r="D63" s="24"/>
      <c r="E63" s="25"/>
      <c r="F63" s="24"/>
    </row>
    <row r="64" spans="1:6" x14ac:dyDescent="0.2">
      <c r="A64" s="2"/>
      <c r="B64" s="124"/>
      <c r="C64" s="2"/>
      <c r="D64" s="2"/>
      <c r="E64" s="2"/>
      <c r="F64" s="2"/>
    </row>
    <row r="65" spans="1:6" x14ac:dyDescent="0.2">
      <c r="A65" s="23"/>
      <c r="B65" s="23"/>
      <c r="C65" s="23"/>
      <c r="D65" s="24"/>
      <c r="E65" s="25"/>
      <c r="F65" s="24"/>
    </row>
    <row r="66" spans="1:6" x14ac:dyDescent="0.2">
      <c r="A66" s="2"/>
      <c r="B66" s="124"/>
      <c r="C66" s="2"/>
      <c r="D66" s="2"/>
      <c r="E66" s="2"/>
      <c r="F66" s="2"/>
    </row>
    <row r="67" spans="1:6" x14ac:dyDescent="0.2">
      <c r="A67" s="23"/>
      <c r="B67" s="23"/>
      <c r="C67" s="23"/>
      <c r="D67" s="24"/>
      <c r="E67" s="25"/>
      <c r="F67" s="24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>
      <selection activeCell="D9" sqref="D9"/>
    </sheetView>
  </sheetViews>
  <sheetFormatPr defaultColWidth="11.42578125" defaultRowHeight="12.75" x14ac:dyDescent="0.2"/>
  <cols>
    <col min="1" max="1" width="40.7109375" customWidth="1"/>
    <col min="2" max="7" width="16.85546875" customWidth="1"/>
    <col min="8" max="8" width="11.85546875" bestFit="1" customWidth="1"/>
    <col min="9" max="9" width="15" bestFit="1" customWidth="1"/>
  </cols>
  <sheetData>
    <row r="2" spans="1:10" ht="15.75" x14ac:dyDescent="0.25">
      <c r="B2" s="245" t="s">
        <v>101</v>
      </c>
      <c r="C2" s="245"/>
      <c r="D2" s="245"/>
      <c r="E2" s="245"/>
      <c r="F2" s="245"/>
      <c r="G2" s="164"/>
    </row>
    <row r="3" spans="1:10" ht="15.75" x14ac:dyDescent="0.25">
      <c r="A3" s="86"/>
      <c r="B3" s="242" t="s">
        <v>106</v>
      </c>
      <c r="C3" s="242"/>
      <c r="D3" s="242"/>
      <c r="E3" s="244"/>
      <c r="F3" s="93" t="s">
        <v>99</v>
      </c>
      <c r="G3" s="93" t="s">
        <v>239</v>
      </c>
      <c r="H3" s="27" t="s">
        <v>144</v>
      </c>
      <c r="I3" s="27" t="s">
        <v>145</v>
      </c>
    </row>
    <row r="4" spans="1:10" ht="25.5" x14ac:dyDescent="0.2">
      <c r="A4" s="94" t="s">
        <v>156</v>
      </c>
      <c r="B4" s="78" t="s">
        <v>97</v>
      </c>
      <c r="C4" s="79" t="s">
        <v>24</v>
      </c>
      <c r="D4" s="79" t="s">
        <v>25</v>
      </c>
      <c r="E4" s="80" t="s">
        <v>26</v>
      </c>
      <c r="F4" s="100">
        <f>SUM(E:E)</f>
        <v>0</v>
      </c>
      <c r="G4" s="100">
        <v>0</v>
      </c>
      <c r="H4" s="74">
        <f>I11*H12</f>
        <v>0</v>
      </c>
      <c r="I4" s="75">
        <f>IF(F4&gt;0,IF(F4&lt;H4,F4-G4,H4-(G4*H4/F4)),0)</f>
        <v>0</v>
      </c>
      <c r="J4" s="5"/>
    </row>
    <row r="5" spans="1:10" x14ac:dyDescent="0.2">
      <c r="A5" s="23"/>
      <c r="B5" s="81"/>
      <c r="C5" s="82"/>
      <c r="D5" s="83"/>
      <c r="E5" s="82"/>
      <c r="F5" s="86"/>
      <c r="G5" s="86"/>
      <c r="J5" s="5"/>
    </row>
    <row r="6" spans="1:10" x14ac:dyDescent="0.2">
      <c r="A6" s="2"/>
      <c r="B6" s="84"/>
      <c r="C6" s="84"/>
      <c r="D6" s="84"/>
      <c r="E6" s="84"/>
      <c r="F6" s="86"/>
      <c r="G6" s="86"/>
      <c r="I6" s="70"/>
    </row>
    <row r="7" spans="1:10" x14ac:dyDescent="0.2">
      <c r="A7" s="23"/>
      <c r="B7" s="81"/>
      <c r="C7" s="82"/>
      <c r="D7" s="83"/>
      <c r="E7" s="82"/>
      <c r="F7" s="86"/>
      <c r="G7" s="86"/>
      <c r="I7" s="69"/>
    </row>
    <row r="8" spans="1:10" x14ac:dyDescent="0.2">
      <c r="A8" s="2"/>
      <c r="B8" s="84"/>
      <c r="C8" s="84"/>
      <c r="D8" s="84"/>
      <c r="E8" s="84"/>
      <c r="F8" s="86"/>
      <c r="G8" s="86"/>
    </row>
    <row r="9" spans="1:10" ht="15" x14ac:dyDescent="0.25">
      <c r="A9" s="23"/>
      <c r="B9" s="81"/>
      <c r="C9" s="82"/>
      <c r="D9" s="83"/>
      <c r="E9" s="82"/>
      <c r="F9" s="86"/>
      <c r="G9" s="86"/>
      <c r="H9" s="225" t="s">
        <v>146</v>
      </c>
      <c r="I9" s="226"/>
    </row>
    <row r="10" spans="1:10" ht="15" x14ac:dyDescent="0.25">
      <c r="A10" s="2"/>
      <c r="B10" s="84"/>
      <c r="C10" s="84"/>
      <c r="D10" s="84"/>
      <c r="E10" s="84"/>
      <c r="F10" s="86"/>
      <c r="G10" s="86"/>
      <c r="H10" s="60" t="s">
        <v>143</v>
      </c>
      <c r="I10" s="61" t="s">
        <v>232</v>
      </c>
    </row>
    <row r="11" spans="1:10" ht="15" x14ac:dyDescent="0.25">
      <c r="A11" s="23"/>
      <c r="B11" s="81"/>
      <c r="C11" s="82"/>
      <c r="D11" s="83"/>
      <c r="E11" s="82"/>
      <c r="F11" s="86"/>
      <c r="G11" s="86"/>
      <c r="H11" s="71">
        <v>13.07</v>
      </c>
      <c r="I11" s="186">
        <v>1.4870300000000001</v>
      </c>
    </row>
    <row r="12" spans="1:10" ht="15" x14ac:dyDescent="0.25">
      <c r="A12" s="2"/>
      <c r="B12" s="84"/>
      <c r="C12" s="84"/>
      <c r="D12" s="84"/>
      <c r="E12" s="84"/>
      <c r="F12" s="86"/>
      <c r="G12" s="86"/>
      <c r="H12" s="72">
        <f>(PARAMETRI!B10+PARAMETRI!B12)/100*'1,5_Carbur'!H11</f>
        <v>0</v>
      </c>
      <c r="I12" s="73" t="s">
        <v>147</v>
      </c>
    </row>
    <row r="13" spans="1:10" x14ac:dyDescent="0.2">
      <c r="A13" s="23"/>
      <c r="B13" s="81"/>
      <c r="C13" s="82"/>
      <c r="D13" s="83"/>
      <c r="E13" s="82"/>
      <c r="F13" s="86"/>
      <c r="G13" s="86"/>
    </row>
    <row r="14" spans="1:10" x14ac:dyDescent="0.2">
      <c r="A14" s="2"/>
      <c r="B14" s="84"/>
      <c r="C14" s="84"/>
      <c r="D14" s="84"/>
      <c r="E14" s="85"/>
      <c r="F14" s="86"/>
      <c r="G14" s="86"/>
    </row>
    <row r="15" spans="1:10" x14ac:dyDescent="0.2">
      <c r="A15" s="23"/>
      <c r="B15" s="81"/>
      <c r="C15" s="82"/>
      <c r="D15" s="83"/>
      <c r="E15" s="82"/>
      <c r="F15" s="86"/>
      <c r="G15" s="86"/>
    </row>
    <row r="16" spans="1:10" x14ac:dyDescent="0.2">
      <c r="A16" s="2"/>
      <c r="B16" s="84"/>
      <c r="C16" s="84"/>
      <c r="D16" s="84"/>
      <c r="E16" s="84"/>
      <c r="F16" s="86"/>
      <c r="G16" s="86"/>
    </row>
    <row r="17" spans="1:7" x14ac:dyDescent="0.2">
      <c r="A17" s="23"/>
      <c r="B17" s="81"/>
      <c r="C17" s="82"/>
      <c r="D17" s="83"/>
      <c r="E17" s="82"/>
      <c r="F17" s="86"/>
      <c r="G17" s="86"/>
    </row>
    <row r="18" spans="1:7" x14ac:dyDescent="0.2">
      <c r="A18" s="2"/>
      <c r="B18" s="84"/>
      <c r="C18" s="84"/>
      <c r="D18" s="84"/>
      <c r="E18" s="84"/>
      <c r="F18" s="86"/>
      <c r="G18" s="86"/>
    </row>
    <row r="19" spans="1:7" x14ac:dyDescent="0.2">
      <c r="A19" s="23"/>
      <c r="B19" s="81"/>
      <c r="C19" s="82"/>
      <c r="D19" s="83"/>
      <c r="E19" s="82"/>
      <c r="F19" s="86"/>
      <c r="G19" s="86"/>
    </row>
    <row r="20" spans="1:7" x14ac:dyDescent="0.2">
      <c r="A20" s="2"/>
      <c r="B20" s="84"/>
      <c r="C20" s="84"/>
      <c r="D20" s="84"/>
      <c r="E20" s="84"/>
      <c r="F20" s="86"/>
      <c r="G20" s="86"/>
    </row>
    <row r="21" spans="1:7" x14ac:dyDescent="0.2">
      <c r="A21" s="23"/>
      <c r="B21" s="81"/>
      <c r="C21" s="82"/>
      <c r="D21" s="83"/>
      <c r="E21" s="82"/>
      <c r="F21" s="86"/>
      <c r="G21" s="86"/>
    </row>
    <row r="22" spans="1:7" x14ac:dyDescent="0.2">
      <c r="A22" s="2"/>
      <c r="B22" s="84"/>
      <c r="C22" s="84"/>
      <c r="D22" s="84"/>
      <c r="E22" s="84"/>
      <c r="F22" s="86"/>
      <c r="G22" s="86"/>
    </row>
    <row r="23" spans="1:7" x14ac:dyDescent="0.2">
      <c r="A23" s="23"/>
      <c r="B23" s="81"/>
      <c r="C23" s="82"/>
      <c r="D23" s="83"/>
      <c r="E23" s="82"/>
      <c r="F23" s="86"/>
      <c r="G23" s="86"/>
    </row>
    <row r="24" spans="1:7" x14ac:dyDescent="0.2">
      <c r="A24" s="2"/>
      <c r="B24" s="84"/>
      <c r="C24" s="84"/>
      <c r="D24" s="84"/>
      <c r="E24" s="84"/>
      <c r="F24" s="86"/>
      <c r="G24" s="86"/>
    </row>
    <row r="25" spans="1:7" x14ac:dyDescent="0.2">
      <c r="A25" s="23"/>
      <c r="B25" s="81"/>
      <c r="C25" s="82"/>
      <c r="D25" s="83"/>
      <c r="E25" s="82"/>
      <c r="F25" s="86"/>
      <c r="G25" s="86"/>
    </row>
    <row r="26" spans="1:7" x14ac:dyDescent="0.2">
      <c r="A26" s="2"/>
      <c r="B26" s="84"/>
      <c r="C26" s="84"/>
      <c r="D26" s="84"/>
      <c r="E26" s="84"/>
      <c r="F26" s="86"/>
      <c r="G26" s="86"/>
    </row>
    <row r="27" spans="1:7" x14ac:dyDescent="0.2">
      <c r="A27" s="23"/>
      <c r="B27" s="81"/>
      <c r="C27" s="82"/>
      <c r="D27" s="83"/>
      <c r="E27" s="82"/>
      <c r="F27" s="86"/>
      <c r="G27" s="86"/>
    </row>
    <row r="28" spans="1:7" x14ac:dyDescent="0.2">
      <c r="A28" s="2"/>
      <c r="B28" s="84"/>
      <c r="C28" s="84"/>
      <c r="D28" s="84"/>
      <c r="E28" s="84"/>
      <c r="F28" s="86"/>
      <c r="G28" s="86"/>
    </row>
    <row r="29" spans="1:7" x14ac:dyDescent="0.2">
      <c r="A29" s="23"/>
      <c r="B29" s="81"/>
      <c r="C29" s="82"/>
      <c r="D29" s="83"/>
      <c r="E29" s="82"/>
      <c r="F29" s="86"/>
      <c r="G29" s="86"/>
    </row>
    <row r="30" spans="1:7" x14ac:dyDescent="0.2">
      <c r="A30" s="2"/>
      <c r="B30" s="84"/>
      <c r="C30" s="84"/>
      <c r="D30" s="84"/>
      <c r="E30" s="84"/>
      <c r="F30" s="86"/>
      <c r="G30" s="86"/>
    </row>
    <row r="31" spans="1:7" x14ac:dyDescent="0.2">
      <c r="A31" s="23"/>
      <c r="B31" s="81"/>
      <c r="C31" s="82"/>
      <c r="D31" s="83"/>
      <c r="E31" s="82"/>
      <c r="F31" s="86"/>
      <c r="G31" s="86"/>
    </row>
    <row r="32" spans="1:7" x14ac:dyDescent="0.2">
      <c r="A32" s="2"/>
      <c r="B32" s="84"/>
      <c r="C32" s="84"/>
      <c r="D32" s="84"/>
      <c r="E32" s="84"/>
      <c r="F32" s="86"/>
      <c r="G32" s="86"/>
    </row>
    <row r="33" spans="1:7" x14ac:dyDescent="0.2">
      <c r="A33" s="23"/>
      <c r="B33" s="81"/>
      <c r="C33" s="82"/>
      <c r="D33" s="83"/>
      <c r="E33" s="82"/>
      <c r="F33" s="86"/>
      <c r="G33" s="86"/>
    </row>
    <row r="34" spans="1:7" x14ac:dyDescent="0.2">
      <c r="A34" s="2"/>
      <c r="B34" s="84"/>
      <c r="C34" s="84"/>
      <c r="D34" s="84"/>
      <c r="E34" s="84"/>
      <c r="F34" s="86"/>
      <c r="G34" s="86"/>
    </row>
    <row r="35" spans="1:7" x14ac:dyDescent="0.2">
      <c r="A35" s="23"/>
      <c r="B35" s="81"/>
      <c r="C35" s="82"/>
      <c r="D35" s="83"/>
      <c r="E35" s="82"/>
      <c r="F35" s="86"/>
      <c r="G35" s="86"/>
    </row>
    <row r="36" spans="1:7" x14ac:dyDescent="0.2">
      <c r="A36" s="2"/>
      <c r="B36" s="84"/>
      <c r="C36" s="84"/>
      <c r="D36" s="84"/>
      <c r="E36" s="84"/>
      <c r="F36" s="86"/>
      <c r="G36" s="86"/>
    </row>
    <row r="37" spans="1:7" x14ac:dyDescent="0.2">
      <c r="A37" s="23"/>
      <c r="B37" s="81"/>
      <c r="C37" s="82"/>
      <c r="D37" s="83"/>
      <c r="E37" s="82"/>
      <c r="F37" s="86"/>
      <c r="G37" s="86"/>
    </row>
    <row r="38" spans="1:7" x14ac:dyDescent="0.2">
      <c r="A38" s="2"/>
      <c r="B38" s="84"/>
      <c r="C38" s="84"/>
      <c r="D38" s="84"/>
      <c r="E38" s="84"/>
      <c r="F38" s="86"/>
      <c r="G38" s="86"/>
    </row>
    <row r="39" spans="1:7" x14ac:dyDescent="0.2">
      <c r="A39" s="23"/>
      <c r="B39" s="81"/>
      <c r="C39" s="82"/>
      <c r="D39" s="83"/>
      <c r="E39" s="82"/>
      <c r="F39" s="86"/>
      <c r="G39" s="86"/>
    </row>
    <row r="40" spans="1:7" x14ac:dyDescent="0.2">
      <c r="A40" s="2"/>
      <c r="B40" s="84"/>
      <c r="C40" s="84"/>
      <c r="D40" s="84"/>
      <c r="E40" s="84"/>
      <c r="F40" s="86"/>
      <c r="G40" s="86"/>
    </row>
    <row r="41" spans="1:7" x14ac:dyDescent="0.2">
      <c r="A41" s="23"/>
      <c r="B41" s="81"/>
      <c r="C41" s="82"/>
      <c r="D41" s="83"/>
      <c r="E41" s="82"/>
      <c r="F41" s="86"/>
      <c r="G41" s="86"/>
    </row>
    <row r="42" spans="1:7" x14ac:dyDescent="0.2">
      <c r="A42" s="2"/>
      <c r="B42" s="84"/>
      <c r="C42" s="84"/>
      <c r="D42" s="84"/>
      <c r="E42" s="84"/>
      <c r="F42" s="86"/>
      <c r="G42" s="86"/>
    </row>
    <row r="43" spans="1:7" x14ac:dyDescent="0.2">
      <c r="A43" s="23"/>
      <c r="B43" s="81"/>
      <c r="C43" s="82"/>
      <c r="D43" s="83"/>
      <c r="E43" s="82"/>
      <c r="F43" s="86"/>
      <c r="G43" s="86"/>
    </row>
    <row r="44" spans="1:7" x14ac:dyDescent="0.2">
      <c r="A44" s="2"/>
      <c r="B44" s="84"/>
      <c r="C44" s="84"/>
      <c r="D44" s="84"/>
      <c r="E44" s="84"/>
      <c r="F44" s="86"/>
      <c r="G44" s="86"/>
    </row>
    <row r="45" spans="1:7" x14ac:dyDescent="0.2">
      <c r="A45" s="23"/>
      <c r="B45" s="81"/>
      <c r="C45" s="82"/>
      <c r="D45" s="83"/>
      <c r="E45" s="82"/>
      <c r="F45" s="86"/>
      <c r="G45" s="86"/>
    </row>
    <row r="46" spans="1:7" x14ac:dyDescent="0.2">
      <c r="A46" s="2"/>
      <c r="B46" s="84"/>
      <c r="C46" s="84"/>
      <c r="D46" s="84"/>
      <c r="E46" s="84"/>
      <c r="F46" s="86"/>
      <c r="G46" s="86"/>
    </row>
    <row r="47" spans="1:7" x14ac:dyDescent="0.2">
      <c r="A47" s="23"/>
      <c r="B47" s="81"/>
      <c r="C47" s="82"/>
      <c r="D47" s="83"/>
      <c r="E47" s="82"/>
      <c r="F47" s="86"/>
      <c r="G47" s="86"/>
    </row>
    <row r="48" spans="1:7" x14ac:dyDescent="0.2">
      <c r="A48" s="2"/>
      <c r="B48" s="84"/>
      <c r="C48" s="84"/>
      <c r="D48" s="84"/>
      <c r="E48" s="84"/>
      <c r="F48" s="86"/>
      <c r="G48" s="86"/>
    </row>
    <row r="49" spans="1:7" x14ac:dyDescent="0.2">
      <c r="A49" s="23"/>
      <c r="B49" s="81"/>
      <c r="C49" s="82"/>
      <c r="D49" s="83"/>
      <c r="E49" s="82"/>
      <c r="F49" s="86"/>
      <c r="G49" s="86"/>
    </row>
    <row r="50" spans="1:7" x14ac:dyDescent="0.2">
      <c r="A50" s="2"/>
      <c r="B50" s="84"/>
      <c r="C50" s="84"/>
      <c r="D50" s="84"/>
      <c r="E50" s="84"/>
      <c r="F50" s="86"/>
      <c r="G50" s="86"/>
    </row>
    <row r="51" spans="1:7" x14ac:dyDescent="0.2">
      <c r="A51" s="23"/>
      <c r="B51" s="81"/>
      <c r="C51" s="82"/>
      <c r="D51" s="83"/>
      <c r="E51" s="82"/>
      <c r="F51" s="86"/>
      <c r="G51" s="86"/>
    </row>
    <row r="52" spans="1:7" x14ac:dyDescent="0.2">
      <c r="A52" s="2"/>
      <c r="B52" s="84"/>
      <c r="C52" s="84"/>
      <c r="D52" s="84"/>
      <c r="E52" s="84"/>
      <c r="F52" s="86"/>
      <c r="G52" s="86"/>
    </row>
    <row r="53" spans="1:7" x14ac:dyDescent="0.2">
      <c r="A53" s="23"/>
      <c r="B53" s="81"/>
      <c r="C53" s="82"/>
      <c r="D53" s="83"/>
      <c r="E53" s="82"/>
      <c r="F53" s="86"/>
      <c r="G53" s="86"/>
    </row>
    <row r="54" spans="1:7" x14ac:dyDescent="0.2">
      <c r="A54" s="2"/>
      <c r="B54" s="84"/>
      <c r="C54" s="84"/>
      <c r="D54" s="84"/>
      <c r="E54" s="84"/>
      <c r="F54" s="86"/>
      <c r="G54" s="86"/>
    </row>
    <row r="55" spans="1:7" x14ac:dyDescent="0.2">
      <c r="A55" s="23"/>
      <c r="B55" s="81"/>
      <c r="C55" s="82"/>
      <c r="D55" s="83"/>
      <c r="E55" s="82"/>
      <c r="F55" s="86"/>
      <c r="G55" s="86"/>
    </row>
    <row r="56" spans="1:7" x14ac:dyDescent="0.2">
      <c r="A56" s="2"/>
      <c r="B56" s="84"/>
      <c r="C56" s="84"/>
      <c r="D56" s="84"/>
      <c r="E56" s="84"/>
      <c r="F56" s="86"/>
      <c r="G56" s="86"/>
    </row>
    <row r="57" spans="1:7" x14ac:dyDescent="0.2">
      <c r="A57" s="23"/>
      <c r="B57" s="81"/>
      <c r="C57" s="82"/>
      <c r="D57" s="83"/>
      <c r="E57" s="82"/>
      <c r="F57" s="86"/>
      <c r="G57" s="86"/>
    </row>
    <row r="58" spans="1:7" x14ac:dyDescent="0.2">
      <c r="A58" s="2"/>
      <c r="B58" s="84"/>
      <c r="C58" s="84"/>
      <c r="D58" s="84"/>
      <c r="E58" s="84"/>
      <c r="F58" s="86"/>
      <c r="G58" s="86"/>
    </row>
    <row r="59" spans="1:7" x14ac:dyDescent="0.2">
      <c r="A59" s="23"/>
      <c r="B59" s="81"/>
      <c r="C59" s="82"/>
      <c r="D59" s="83"/>
      <c r="E59" s="82"/>
      <c r="F59" s="86"/>
      <c r="G59" s="86"/>
    </row>
    <row r="60" spans="1:7" x14ac:dyDescent="0.2">
      <c r="A60" s="2"/>
      <c r="B60" s="84"/>
      <c r="C60" s="84"/>
      <c r="D60" s="84"/>
      <c r="E60" s="84"/>
      <c r="F60" s="86"/>
      <c r="G60" s="86"/>
    </row>
    <row r="61" spans="1:7" x14ac:dyDescent="0.2">
      <c r="A61" s="23"/>
      <c r="B61" s="81"/>
      <c r="C61" s="82"/>
      <c r="D61" s="83"/>
      <c r="E61" s="82"/>
      <c r="F61" s="86"/>
      <c r="G61" s="86"/>
    </row>
    <row r="62" spans="1:7" x14ac:dyDescent="0.2">
      <c r="A62" s="2"/>
      <c r="B62" s="84"/>
      <c r="C62" s="84"/>
      <c r="D62" s="84"/>
      <c r="E62" s="84"/>
      <c r="F62" s="86"/>
      <c r="G62" s="86"/>
    </row>
    <row r="63" spans="1:7" x14ac:dyDescent="0.2">
      <c r="A63" s="23"/>
      <c r="B63" s="81"/>
      <c r="C63" s="82"/>
      <c r="D63" s="83"/>
      <c r="E63" s="82"/>
      <c r="F63" s="86"/>
      <c r="G63" s="86"/>
    </row>
    <row r="64" spans="1:7" x14ac:dyDescent="0.2">
      <c r="A64" s="2"/>
      <c r="B64" s="84"/>
      <c r="C64" s="84"/>
      <c r="D64" s="84"/>
      <c r="E64" s="84"/>
      <c r="F64" s="86"/>
      <c r="G64" s="86"/>
    </row>
    <row r="65" spans="1:7" x14ac:dyDescent="0.2">
      <c r="A65" s="23"/>
      <c r="B65" s="81"/>
      <c r="C65" s="82"/>
      <c r="D65" s="83"/>
      <c r="E65" s="82"/>
      <c r="F65" s="86"/>
      <c r="G65" s="86"/>
    </row>
    <row r="66" spans="1:7" x14ac:dyDescent="0.2">
      <c r="A66" s="2"/>
      <c r="B66" s="84"/>
      <c r="C66" s="84"/>
      <c r="D66" s="84"/>
      <c r="E66" s="84"/>
      <c r="F66" s="86"/>
      <c r="G66" s="86"/>
    </row>
    <row r="67" spans="1:7" x14ac:dyDescent="0.2">
      <c r="A67" s="23"/>
      <c r="B67" s="81"/>
      <c r="C67" s="82"/>
      <c r="D67" s="83"/>
      <c r="E67" s="82"/>
      <c r="F67" s="86"/>
      <c r="G67" s="86"/>
    </row>
    <row r="68" spans="1:7" x14ac:dyDescent="0.2">
      <c r="A68" s="2"/>
      <c r="B68" s="84"/>
      <c r="C68" s="84"/>
      <c r="D68" s="84"/>
      <c r="E68" s="84"/>
      <c r="F68" s="86"/>
      <c r="G68" s="86"/>
    </row>
    <row r="69" spans="1:7" x14ac:dyDescent="0.2">
      <c r="A69" s="23"/>
      <c r="B69" s="81"/>
      <c r="C69" s="82"/>
      <c r="D69" s="83"/>
      <c r="E69" s="82"/>
      <c r="F69" s="86"/>
      <c r="G69" s="86"/>
    </row>
    <row r="70" spans="1:7" x14ac:dyDescent="0.2">
      <c r="A70" s="2"/>
      <c r="B70" s="84"/>
      <c r="C70" s="84"/>
      <c r="D70" s="84"/>
      <c r="E70" s="84"/>
      <c r="F70" s="86"/>
      <c r="G70" s="86"/>
    </row>
    <row r="71" spans="1:7" x14ac:dyDescent="0.2">
      <c r="A71" s="23"/>
      <c r="B71" s="81"/>
      <c r="C71" s="82"/>
      <c r="D71" s="83"/>
      <c r="E71" s="82"/>
      <c r="F71" s="86"/>
      <c r="G71" s="86"/>
    </row>
    <row r="72" spans="1:7" x14ac:dyDescent="0.2">
      <c r="A72" s="2"/>
      <c r="B72" s="84"/>
      <c r="C72" s="84"/>
      <c r="D72" s="84"/>
      <c r="E72" s="84"/>
      <c r="F72" s="86"/>
      <c r="G72" s="86"/>
    </row>
    <row r="73" spans="1:7" x14ac:dyDescent="0.2">
      <c r="A73" s="23"/>
      <c r="B73" s="81"/>
      <c r="C73" s="82"/>
      <c r="D73" s="83"/>
      <c r="E73" s="82"/>
      <c r="F73" s="86"/>
      <c r="G73" s="86"/>
    </row>
    <row r="74" spans="1:7" x14ac:dyDescent="0.2">
      <c r="A74" s="2"/>
      <c r="B74" s="84"/>
      <c r="C74" s="84"/>
      <c r="D74" s="84"/>
      <c r="E74" s="84"/>
      <c r="F74" s="86"/>
      <c r="G74" s="86"/>
    </row>
    <row r="75" spans="1:7" x14ac:dyDescent="0.2">
      <c r="A75" s="23"/>
      <c r="B75" s="81"/>
      <c r="C75" s="82"/>
      <c r="D75" s="83"/>
      <c r="E75" s="82"/>
      <c r="F75" s="86"/>
      <c r="G75" s="86"/>
    </row>
    <row r="76" spans="1:7" x14ac:dyDescent="0.2">
      <c r="A76" s="2"/>
      <c r="B76" s="84"/>
      <c r="C76" s="84"/>
      <c r="D76" s="84"/>
      <c r="E76" s="84"/>
      <c r="F76" s="86"/>
      <c r="G76" s="86"/>
    </row>
    <row r="77" spans="1:7" x14ac:dyDescent="0.2">
      <c r="A77" s="23"/>
      <c r="B77" s="81"/>
      <c r="C77" s="82"/>
      <c r="D77" s="83"/>
      <c r="E77" s="82"/>
      <c r="F77" s="86"/>
      <c r="G77" s="86"/>
    </row>
    <row r="78" spans="1:7" x14ac:dyDescent="0.2">
      <c r="A78" s="2"/>
      <c r="B78" s="84"/>
      <c r="C78" s="84"/>
      <c r="D78" s="84"/>
      <c r="E78" s="84"/>
      <c r="F78" s="86"/>
      <c r="G78" s="86"/>
    </row>
    <row r="79" spans="1:7" x14ac:dyDescent="0.2">
      <c r="A79" s="23"/>
      <c r="B79" s="81"/>
      <c r="C79" s="82"/>
      <c r="D79" s="83"/>
      <c r="E79" s="82"/>
      <c r="F79" s="86"/>
      <c r="G79" s="86"/>
    </row>
    <row r="80" spans="1:7" x14ac:dyDescent="0.2">
      <c r="A80" s="2"/>
      <c r="B80" s="84"/>
      <c r="C80" s="84"/>
      <c r="D80" s="84"/>
      <c r="E80" s="84"/>
      <c r="F80" s="86"/>
      <c r="G80" s="86"/>
    </row>
    <row r="81" spans="1:7" x14ac:dyDescent="0.2">
      <c r="A81" s="23"/>
      <c r="B81" s="81"/>
      <c r="C81" s="82"/>
      <c r="D81" s="83"/>
      <c r="E81" s="82"/>
      <c r="F81" s="86"/>
      <c r="G81" s="86"/>
    </row>
    <row r="82" spans="1:7" x14ac:dyDescent="0.2">
      <c r="A82" s="2"/>
      <c r="B82" s="84"/>
      <c r="C82" s="84"/>
      <c r="D82" s="84"/>
      <c r="E82" s="84"/>
      <c r="F82" s="86"/>
      <c r="G82" s="86"/>
    </row>
    <row r="83" spans="1:7" x14ac:dyDescent="0.2">
      <c r="A83" s="86"/>
      <c r="B83" s="86"/>
      <c r="C83" s="86"/>
      <c r="D83" s="86"/>
      <c r="E83" s="86"/>
      <c r="F83" s="86"/>
      <c r="G83" s="86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86"/>
      <c r="B85" s="86"/>
      <c r="C85" s="86"/>
      <c r="D85" s="86"/>
      <c r="E85" s="86"/>
      <c r="F85" s="86"/>
      <c r="G85" s="86"/>
    </row>
    <row r="86" spans="1:7" x14ac:dyDescent="0.2">
      <c r="A86" s="86"/>
      <c r="B86" s="86"/>
      <c r="C86" s="86"/>
      <c r="D86" s="86"/>
      <c r="E86" s="86"/>
      <c r="F86" s="86"/>
      <c r="G86" s="86"/>
    </row>
    <row r="87" spans="1:7" x14ac:dyDescent="0.2">
      <c r="A87" s="86"/>
      <c r="B87" s="86"/>
      <c r="C87" s="86"/>
      <c r="D87" s="86"/>
      <c r="E87" s="86"/>
      <c r="F87" s="86"/>
      <c r="G87" s="86"/>
    </row>
    <row r="88" spans="1:7" x14ac:dyDescent="0.2">
      <c r="A88" s="86"/>
      <c r="B88" s="86"/>
      <c r="C88" s="86"/>
      <c r="D88" s="86"/>
      <c r="E88" s="86"/>
      <c r="F88" s="86"/>
      <c r="G88" s="86"/>
    </row>
    <row r="89" spans="1:7" x14ac:dyDescent="0.2">
      <c r="A89" s="86"/>
      <c r="B89" s="86"/>
      <c r="C89" s="86"/>
      <c r="D89" s="86"/>
      <c r="E89" s="86"/>
      <c r="F89" s="86"/>
      <c r="G89" s="86"/>
    </row>
    <row r="90" spans="1:7" x14ac:dyDescent="0.2">
      <c r="A90" s="86"/>
      <c r="B90" s="86"/>
      <c r="C90" s="86"/>
      <c r="D90" s="86"/>
      <c r="E90" s="86"/>
      <c r="F90" s="86"/>
      <c r="G90" s="86"/>
    </row>
    <row r="91" spans="1:7" x14ac:dyDescent="0.2">
      <c r="A91" s="86"/>
      <c r="B91" s="86"/>
      <c r="C91" s="86"/>
      <c r="D91" s="86"/>
      <c r="E91" s="86"/>
      <c r="F91" s="86"/>
      <c r="G91" s="86"/>
    </row>
    <row r="92" spans="1:7" x14ac:dyDescent="0.2">
      <c r="A92" s="86"/>
      <c r="B92" s="86"/>
      <c r="C92" s="86"/>
      <c r="D92" s="86"/>
      <c r="E92" s="86"/>
      <c r="F92" s="86"/>
      <c r="G92" s="86"/>
    </row>
    <row r="93" spans="1:7" x14ac:dyDescent="0.2">
      <c r="A93" s="86"/>
      <c r="B93" s="86"/>
      <c r="C93" s="86"/>
      <c r="D93" s="86"/>
      <c r="E93" s="86"/>
      <c r="F93" s="86"/>
      <c r="G93" s="86"/>
    </row>
    <row r="94" spans="1:7" x14ac:dyDescent="0.2">
      <c r="A94" s="86"/>
      <c r="B94" s="86"/>
      <c r="C94" s="86"/>
      <c r="D94" s="86"/>
      <c r="E94" s="86"/>
      <c r="F94" s="86"/>
      <c r="G94" s="86"/>
    </row>
    <row r="95" spans="1:7" x14ac:dyDescent="0.2">
      <c r="A95" s="86"/>
      <c r="B95" s="86"/>
      <c r="C95" s="86"/>
      <c r="D95" s="86"/>
      <c r="E95" s="86"/>
      <c r="F95" s="86"/>
      <c r="G95" s="86"/>
    </row>
    <row r="96" spans="1:7" x14ac:dyDescent="0.2">
      <c r="A96" s="86"/>
      <c r="B96" s="86"/>
      <c r="C96" s="86"/>
      <c r="D96" s="86"/>
      <c r="E96" s="86"/>
      <c r="F96" s="86"/>
      <c r="G96" s="86"/>
    </row>
    <row r="97" spans="1:7" x14ac:dyDescent="0.2">
      <c r="A97" s="86"/>
      <c r="B97" s="86"/>
      <c r="C97" s="86"/>
      <c r="D97" s="86"/>
      <c r="E97" s="86"/>
      <c r="F97" s="86"/>
      <c r="G97" s="86"/>
    </row>
    <row r="98" spans="1:7" x14ac:dyDescent="0.2">
      <c r="A98" s="86"/>
      <c r="B98" s="86"/>
      <c r="C98" s="86"/>
      <c r="D98" s="86"/>
      <c r="E98" s="86"/>
      <c r="F98" s="86"/>
      <c r="G98" s="86"/>
    </row>
    <row r="99" spans="1:7" x14ac:dyDescent="0.2">
      <c r="A99" s="86"/>
      <c r="B99" s="86"/>
      <c r="C99" s="86"/>
      <c r="D99" s="86"/>
      <c r="E99" s="86"/>
      <c r="F99" s="86"/>
      <c r="G99" s="86"/>
    </row>
    <row r="100" spans="1:7" x14ac:dyDescent="0.2">
      <c r="A100" s="86"/>
      <c r="B100" s="86"/>
      <c r="C100" s="86"/>
      <c r="D100" s="86"/>
      <c r="E100" s="86"/>
      <c r="F100" s="86"/>
      <c r="G100" s="86"/>
    </row>
    <row r="101" spans="1:7" x14ac:dyDescent="0.2">
      <c r="A101" s="86"/>
      <c r="B101" s="86"/>
      <c r="C101" s="86"/>
      <c r="D101" s="86"/>
      <c r="E101" s="86"/>
      <c r="F101" s="86"/>
      <c r="G101" s="86"/>
    </row>
    <row r="102" spans="1:7" x14ac:dyDescent="0.2">
      <c r="A102" s="86"/>
      <c r="B102" s="86"/>
      <c r="C102" s="86"/>
      <c r="D102" s="86"/>
      <c r="E102" s="86"/>
      <c r="F102" s="86"/>
      <c r="G102" s="86"/>
    </row>
    <row r="103" spans="1:7" x14ac:dyDescent="0.2">
      <c r="A103" s="86"/>
      <c r="B103" s="86"/>
      <c r="C103" s="86"/>
      <c r="D103" s="86"/>
      <c r="E103" s="86"/>
      <c r="F103" s="86"/>
      <c r="G103" s="86"/>
    </row>
    <row r="104" spans="1:7" x14ac:dyDescent="0.2">
      <c r="A104" s="86"/>
      <c r="B104" s="86"/>
      <c r="C104" s="86"/>
      <c r="D104" s="86"/>
      <c r="E104" s="86"/>
      <c r="F104" s="86"/>
      <c r="G104" s="86"/>
    </row>
    <row r="105" spans="1:7" x14ac:dyDescent="0.2">
      <c r="A105" s="86"/>
      <c r="B105" s="86"/>
      <c r="C105" s="86"/>
      <c r="D105" s="86"/>
      <c r="E105" s="86"/>
      <c r="F105" s="86"/>
      <c r="G105" s="86"/>
    </row>
    <row r="106" spans="1:7" x14ac:dyDescent="0.2">
      <c r="A106" s="86"/>
      <c r="B106" s="86"/>
      <c r="C106" s="86"/>
      <c r="D106" s="86"/>
      <c r="E106" s="86"/>
      <c r="F106" s="86"/>
      <c r="G106" s="86"/>
    </row>
    <row r="107" spans="1:7" x14ac:dyDescent="0.2">
      <c r="A107" s="86"/>
      <c r="B107" s="86"/>
      <c r="C107" s="86"/>
      <c r="D107" s="86"/>
      <c r="E107" s="86"/>
      <c r="F107" s="86"/>
      <c r="G107" s="86"/>
    </row>
    <row r="108" spans="1:7" x14ac:dyDescent="0.2">
      <c r="A108" s="86"/>
      <c r="B108" s="86"/>
      <c r="C108" s="86"/>
      <c r="D108" s="86"/>
      <c r="E108" s="86"/>
      <c r="F108" s="86"/>
      <c r="G108" s="86"/>
    </row>
    <row r="109" spans="1:7" x14ac:dyDescent="0.2">
      <c r="A109" s="86"/>
      <c r="B109" s="86"/>
      <c r="C109" s="86"/>
      <c r="D109" s="86"/>
      <c r="E109" s="86"/>
      <c r="F109" s="86"/>
      <c r="G109" s="86"/>
    </row>
    <row r="110" spans="1:7" x14ac:dyDescent="0.2">
      <c r="A110" s="86"/>
      <c r="B110" s="86"/>
      <c r="C110" s="86"/>
      <c r="D110" s="86"/>
      <c r="E110" s="86"/>
      <c r="F110" s="86"/>
      <c r="G110" s="86"/>
    </row>
    <row r="111" spans="1:7" x14ac:dyDescent="0.2">
      <c r="A111" s="86"/>
      <c r="B111" s="86"/>
      <c r="C111" s="86"/>
      <c r="D111" s="86"/>
      <c r="E111" s="86"/>
      <c r="F111" s="86"/>
      <c r="G111" s="86"/>
    </row>
    <row r="112" spans="1:7" x14ac:dyDescent="0.2">
      <c r="A112" s="86"/>
      <c r="B112" s="86"/>
      <c r="C112" s="86"/>
      <c r="D112" s="86"/>
      <c r="E112" s="86"/>
      <c r="F112" s="86"/>
      <c r="G112" s="86"/>
    </row>
    <row r="113" spans="1:7" x14ac:dyDescent="0.2">
      <c r="A113" s="86"/>
      <c r="B113" s="86"/>
      <c r="C113" s="86"/>
      <c r="D113" s="86"/>
      <c r="E113" s="86"/>
      <c r="F113" s="86"/>
      <c r="G113" s="86"/>
    </row>
    <row r="114" spans="1:7" x14ac:dyDescent="0.2">
      <c r="A114" s="86"/>
      <c r="B114" s="86"/>
      <c r="C114" s="86"/>
      <c r="D114" s="86"/>
      <c r="E114" s="86"/>
      <c r="F114" s="86"/>
      <c r="G114" s="86"/>
    </row>
    <row r="115" spans="1:7" x14ac:dyDescent="0.2">
      <c r="A115" s="86"/>
      <c r="B115" s="86"/>
      <c r="C115" s="86"/>
      <c r="D115" s="86"/>
      <c r="E115" s="86"/>
      <c r="F115" s="86"/>
      <c r="G115" s="86"/>
    </row>
    <row r="116" spans="1:7" x14ac:dyDescent="0.2">
      <c r="A116" s="86"/>
      <c r="B116" s="86"/>
      <c r="C116" s="86"/>
      <c r="D116" s="86"/>
      <c r="E116" s="86"/>
      <c r="F116" s="86"/>
      <c r="G116" s="86"/>
    </row>
    <row r="117" spans="1:7" x14ac:dyDescent="0.2">
      <c r="A117" s="86"/>
      <c r="B117" s="86"/>
      <c r="C117" s="86"/>
      <c r="D117" s="86"/>
      <c r="E117" s="86"/>
      <c r="F117" s="86"/>
      <c r="G117" s="86"/>
    </row>
    <row r="118" spans="1:7" x14ac:dyDescent="0.2">
      <c r="A118" s="86"/>
      <c r="B118" s="86"/>
      <c r="C118" s="86"/>
      <c r="D118" s="86"/>
      <c r="E118" s="86"/>
      <c r="F118" s="86"/>
      <c r="G118" s="86"/>
    </row>
    <row r="119" spans="1:7" x14ac:dyDescent="0.2">
      <c r="A119" s="86"/>
      <c r="B119" s="86"/>
      <c r="C119" s="86"/>
      <c r="D119" s="86"/>
      <c r="E119" s="86"/>
      <c r="F119" s="86"/>
      <c r="G119" s="86"/>
    </row>
    <row r="120" spans="1:7" x14ac:dyDescent="0.2">
      <c r="A120" s="86"/>
      <c r="B120" s="86"/>
      <c r="C120" s="86"/>
      <c r="D120" s="86"/>
      <c r="E120" s="86"/>
      <c r="F120" s="86"/>
      <c r="G120" s="86"/>
    </row>
    <row r="121" spans="1:7" x14ac:dyDescent="0.2">
      <c r="A121" s="86"/>
      <c r="B121" s="86"/>
      <c r="C121" s="86"/>
      <c r="D121" s="86"/>
      <c r="E121" s="86"/>
      <c r="F121" s="86"/>
      <c r="G121" s="86"/>
    </row>
    <row r="122" spans="1:7" x14ac:dyDescent="0.2">
      <c r="A122" s="86"/>
      <c r="B122" s="86"/>
      <c r="C122" s="86"/>
      <c r="D122" s="86"/>
      <c r="E122" s="86"/>
      <c r="F122" s="86"/>
      <c r="G122" s="86"/>
    </row>
    <row r="123" spans="1:7" x14ac:dyDescent="0.2">
      <c r="A123" s="86"/>
      <c r="B123" s="86"/>
      <c r="C123" s="86"/>
      <c r="D123" s="86"/>
      <c r="E123" s="86"/>
      <c r="F123" s="86"/>
      <c r="G123" s="86"/>
    </row>
    <row r="124" spans="1:7" x14ac:dyDescent="0.2">
      <c r="A124" s="86"/>
      <c r="B124" s="86"/>
      <c r="C124" s="86"/>
      <c r="D124" s="86"/>
      <c r="E124" s="86"/>
      <c r="F124" s="86"/>
      <c r="G124" s="86"/>
    </row>
    <row r="125" spans="1:7" x14ac:dyDescent="0.2">
      <c r="A125" s="86"/>
      <c r="B125" s="86"/>
      <c r="C125" s="86"/>
      <c r="D125" s="86"/>
      <c r="E125" s="86"/>
      <c r="F125" s="86"/>
      <c r="G125" s="86"/>
    </row>
    <row r="126" spans="1:7" x14ac:dyDescent="0.2">
      <c r="A126" s="86"/>
      <c r="B126" s="86"/>
      <c r="C126" s="86"/>
      <c r="D126" s="86"/>
      <c r="E126" s="86"/>
      <c r="F126" s="86"/>
      <c r="G126" s="86"/>
    </row>
    <row r="127" spans="1:7" x14ac:dyDescent="0.2">
      <c r="A127" s="86"/>
      <c r="B127" s="86"/>
      <c r="C127" s="86"/>
      <c r="D127" s="86"/>
      <c r="E127" s="86"/>
      <c r="F127" s="86"/>
      <c r="G127" s="86"/>
    </row>
    <row r="128" spans="1:7" x14ac:dyDescent="0.2">
      <c r="A128" s="86"/>
      <c r="B128" s="86"/>
      <c r="C128" s="86"/>
      <c r="D128" s="86"/>
      <c r="E128" s="86"/>
      <c r="F128" s="86"/>
      <c r="G128" s="86"/>
    </row>
    <row r="129" spans="1:7" x14ac:dyDescent="0.2">
      <c r="A129" s="86"/>
      <c r="B129" s="86"/>
      <c r="C129" s="86"/>
      <c r="D129" s="86"/>
      <c r="E129" s="86"/>
      <c r="F129" s="86"/>
      <c r="G129" s="86"/>
    </row>
    <row r="130" spans="1:7" x14ac:dyDescent="0.2">
      <c r="A130" s="86"/>
      <c r="B130" s="86"/>
      <c r="C130" s="86"/>
      <c r="D130" s="86"/>
      <c r="E130" s="86"/>
      <c r="F130" s="86"/>
      <c r="G130" s="86"/>
    </row>
    <row r="131" spans="1:7" x14ac:dyDescent="0.2">
      <c r="A131" s="86"/>
      <c r="B131" s="86"/>
      <c r="C131" s="86"/>
      <c r="D131" s="86"/>
      <c r="E131" s="86"/>
      <c r="F131" s="86"/>
      <c r="G131" s="86"/>
    </row>
    <row r="132" spans="1:7" x14ac:dyDescent="0.2">
      <c r="A132" s="86"/>
      <c r="B132" s="86"/>
      <c r="C132" s="86"/>
      <c r="D132" s="86"/>
      <c r="E132" s="86"/>
      <c r="F132" s="86"/>
      <c r="G132" s="86"/>
    </row>
    <row r="133" spans="1:7" x14ac:dyDescent="0.2">
      <c r="A133" s="86"/>
      <c r="B133" s="86"/>
      <c r="C133" s="86"/>
      <c r="D133" s="86"/>
      <c r="E133" s="86"/>
      <c r="F133" s="86"/>
      <c r="G133" s="86"/>
    </row>
    <row r="134" spans="1:7" x14ac:dyDescent="0.2">
      <c r="A134" s="86"/>
      <c r="B134" s="86"/>
      <c r="C134" s="86"/>
      <c r="D134" s="86"/>
      <c r="E134" s="86"/>
      <c r="F134" s="86"/>
      <c r="G134" s="86"/>
    </row>
    <row r="135" spans="1:7" x14ac:dyDescent="0.2">
      <c r="A135" s="86"/>
      <c r="B135" s="86"/>
      <c r="C135" s="86"/>
      <c r="D135" s="86"/>
      <c r="E135" s="86"/>
      <c r="F135" s="86"/>
      <c r="G135" s="86"/>
    </row>
    <row r="136" spans="1:7" x14ac:dyDescent="0.2">
      <c r="A136" s="86"/>
      <c r="B136" s="86"/>
      <c r="C136" s="86"/>
      <c r="D136" s="86"/>
      <c r="E136" s="86"/>
      <c r="F136" s="86"/>
      <c r="G136" s="86"/>
    </row>
    <row r="137" spans="1:7" x14ac:dyDescent="0.2">
      <c r="A137" s="86"/>
      <c r="B137" s="86"/>
      <c r="C137" s="86"/>
      <c r="D137" s="86"/>
      <c r="E137" s="86"/>
      <c r="F137" s="86"/>
      <c r="G137" s="86"/>
    </row>
    <row r="138" spans="1:7" x14ac:dyDescent="0.2">
      <c r="A138" s="86"/>
      <c r="B138" s="86"/>
      <c r="C138" s="86"/>
      <c r="D138" s="86"/>
      <c r="E138" s="86"/>
      <c r="F138" s="86"/>
      <c r="G138" s="86"/>
    </row>
    <row r="139" spans="1:7" x14ac:dyDescent="0.2">
      <c r="A139" s="86"/>
      <c r="B139" s="86"/>
      <c r="C139" s="86"/>
      <c r="D139" s="86"/>
      <c r="E139" s="86"/>
      <c r="F139" s="86"/>
      <c r="G139" s="86"/>
    </row>
    <row r="140" spans="1:7" x14ac:dyDescent="0.2">
      <c r="A140" s="86"/>
      <c r="B140" s="86"/>
      <c r="C140" s="86"/>
      <c r="D140" s="86"/>
      <c r="E140" s="86"/>
      <c r="F140" s="86"/>
      <c r="G140" s="86"/>
    </row>
    <row r="141" spans="1:7" x14ac:dyDescent="0.2">
      <c r="A141" s="86"/>
      <c r="B141" s="86"/>
      <c r="C141" s="86"/>
      <c r="D141" s="86"/>
      <c r="E141" s="86"/>
      <c r="F141" s="86"/>
      <c r="G141" s="86"/>
    </row>
    <row r="142" spans="1:7" x14ac:dyDescent="0.2">
      <c r="A142" s="86"/>
      <c r="B142" s="86"/>
      <c r="C142" s="86"/>
      <c r="D142" s="86"/>
      <c r="E142" s="86"/>
      <c r="F142" s="86"/>
      <c r="G142" s="86"/>
    </row>
    <row r="143" spans="1:7" x14ac:dyDescent="0.2">
      <c r="A143" s="86"/>
      <c r="B143" s="86"/>
      <c r="C143" s="86"/>
      <c r="D143" s="86"/>
      <c r="E143" s="86"/>
      <c r="F143" s="86"/>
      <c r="G143" s="86"/>
    </row>
    <row r="144" spans="1:7" x14ac:dyDescent="0.2">
      <c r="A144" s="86"/>
      <c r="B144" s="86"/>
      <c r="C144" s="86"/>
      <c r="D144" s="86"/>
      <c r="E144" s="86"/>
      <c r="F144" s="86"/>
      <c r="G144" s="86"/>
    </row>
    <row r="145" spans="1:7" x14ac:dyDescent="0.2">
      <c r="A145" s="86"/>
      <c r="B145" s="86"/>
      <c r="C145" s="86"/>
      <c r="D145" s="86"/>
      <c r="E145" s="86"/>
      <c r="F145" s="86"/>
      <c r="G145" s="86"/>
    </row>
    <row r="146" spans="1:7" x14ac:dyDescent="0.2">
      <c r="A146" s="86"/>
      <c r="B146" s="86"/>
      <c r="C146" s="86"/>
      <c r="D146" s="86"/>
      <c r="E146" s="86"/>
      <c r="F146" s="86"/>
      <c r="G146" s="86"/>
    </row>
    <row r="147" spans="1:7" x14ac:dyDescent="0.2">
      <c r="A147" s="86"/>
      <c r="B147" s="86"/>
      <c r="C147" s="86"/>
      <c r="D147" s="86"/>
      <c r="E147" s="86"/>
      <c r="F147" s="86"/>
      <c r="G147" s="86"/>
    </row>
    <row r="148" spans="1:7" x14ac:dyDescent="0.2">
      <c r="A148" s="86"/>
      <c r="B148" s="86"/>
      <c r="C148" s="86"/>
      <c r="D148" s="86"/>
      <c r="E148" s="86"/>
      <c r="F148" s="86"/>
      <c r="G148" s="86"/>
    </row>
    <row r="149" spans="1:7" x14ac:dyDescent="0.2">
      <c r="A149" s="86"/>
      <c r="B149" s="86"/>
      <c r="C149" s="86"/>
      <c r="D149" s="86"/>
      <c r="E149" s="86"/>
      <c r="F149" s="86"/>
      <c r="G149" s="86"/>
    </row>
    <row r="150" spans="1:7" x14ac:dyDescent="0.2">
      <c r="A150" s="86"/>
      <c r="B150" s="86"/>
      <c r="C150" s="86"/>
      <c r="D150" s="86"/>
      <c r="E150" s="86"/>
      <c r="F150" s="86"/>
      <c r="G150" s="86"/>
    </row>
    <row r="151" spans="1:7" x14ac:dyDescent="0.2">
      <c r="A151" s="86"/>
      <c r="B151" s="86"/>
      <c r="C151" s="86"/>
      <c r="D151" s="86"/>
      <c r="E151" s="86"/>
      <c r="F151" s="86"/>
      <c r="G151" s="86"/>
    </row>
    <row r="152" spans="1:7" x14ac:dyDescent="0.2">
      <c r="A152" s="86"/>
      <c r="B152" s="86"/>
      <c r="C152" s="86"/>
      <c r="D152" s="86"/>
      <c r="E152" s="86"/>
      <c r="F152" s="86"/>
      <c r="G152" s="86"/>
    </row>
    <row r="153" spans="1:7" x14ac:dyDescent="0.2">
      <c r="A153" s="86"/>
      <c r="B153" s="86"/>
      <c r="C153" s="86"/>
      <c r="D153" s="86"/>
      <c r="E153" s="86"/>
      <c r="F153" s="86"/>
      <c r="G153" s="86"/>
    </row>
    <row r="154" spans="1:7" x14ac:dyDescent="0.2">
      <c r="A154" s="86"/>
      <c r="B154" s="86"/>
      <c r="C154" s="86"/>
      <c r="D154" s="86"/>
      <c r="E154" s="86"/>
      <c r="F154" s="86"/>
      <c r="G154" s="86"/>
    </row>
    <row r="155" spans="1:7" x14ac:dyDescent="0.2">
      <c r="A155" s="86"/>
      <c r="B155" s="86"/>
      <c r="C155" s="86"/>
      <c r="D155" s="86"/>
      <c r="E155" s="86"/>
      <c r="F155" s="86"/>
      <c r="G155" s="86"/>
    </row>
    <row r="156" spans="1:7" x14ac:dyDescent="0.2">
      <c r="A156" s="86"/>
      <c r="B156" s="86"/>
      <c r="C156" s="86"/>
      <c r="D156" s="86"/>
      <c r="E156" s="86"/>
      <c r="F156" s="86"/>
      <c r="G156" s="86"/>
    </row>
    <row r="157" spans="1:7" x14ac:dyDescent="0.2">
      <c r="A157" s="86"/>
      <c r="B157" s="86"/>
      <c r="C157" s="86"/>
      <c r="D157" s="86"/>
      <c r="E157" s="86"/>
      <c r="F157" s="86"/>
      <c r="G157" s="86"/>
    </row>
    <row r="158" spans="1:7" x14ac:dyDescent="0.2">
      <c r="A158" s="86"/>
      <c r="B158" s="86"/>
      <c r="C158" s="86"/>
      <c r="D158" s="86"/>
      <c r="E158" s="86"/>
      <c r="F158" s="86"/>
      <c r="G158" s="86"/>
    </row>
    <row r="159" spans="1:7" x14ac:dyDescent="0.2">
      <c r="A159" s="86"/>
      <c r="B159" s="86"/>
      <c r="C159" s="86"/>
      <c r="D159" s="86"/>
      <c r="E159" s="86"/>
      <c r="F159" s="86"/>
      <c r="G159" s="86"/>
    </row>
    <row r="160" spans="1:7" x14ac:dyDescent="0.2">
      <c r="A160" s="86"/>
      <c r="B160" s="86"/>
      <c r="C160" s="86"/>
      <c r="D160" s="86"/>
      <c r="E160" s="86"/>
      <c r="F160" s="86"/>
      <c r="G160" s="86"/>
    </row>
    <row r="161" spans="1:7" x14ac:dyDescent="0.2">
      <c r="A161" s="86"/>
      <c r="B161" s="86"/>
      <c r="C161" s="86"/>
      <c r="D161" s="86"/>
      <c r="E161" s="86"/>
      <c r="F161" s="86"/>
      <c r="G161" s="86"/>
    </row>
    <row r="162" spans="1:7" x14ac:dyDescent="0.2">
      <c r="A162" s="86"/>
      <c r="B162" s="86"/>
      <c r="C162" s="86"/>
      <c r="D162" s="86"/>
      <c r="E162" s="86"/>
      <c r="F162" s="86"/>
      <c r="G162" s="86"/>
    </row>
    <row r="163" spans="1:7" x14ac:dyDescent="0.2">
      <c r="A163" s="86"/>
      <c r="B163" s="86"/>
      <c r="C163" s="86"/>
      <c r="D163" s="86"/>
      <c r="E163" s="86"/>
      <c r="F163" s="86"/>
      <c r="G163" s="86"/>
    </row>
    <row r="164" spans="1:7" x14ac:dyDescent="0.2">
      <c r="A164" s="86"/>
      <c r="B164" s="86"/>
      <c r="C164" s="86"/>
      <c r="D164" s="86"/>
      <c r="E164" s="86"/>
      <c r="F164" s="86"/>
      <c r="G164" s="86"/>
    </row>
    <row r="165" spans="1:7" x14ac:dyDescent="0.2">
      <c r="A165" s="86"/>
      <c r="B165" s="86"/>
      <c r="C165" s="86"/>
      <c r="D165" s="86"/>
      <c r="E165" s="86"/>
      <c r="F165" s="86"/>
      <c r="G165" s="86"/>
    </row>
    <row r="166" spans="1:7" x14ac:dyDescent="0.2">
      <c r="A166" s="86"/>
      <c r="B166" s="86"/>
      <c r="C166" s="86"/>
      <c r="D166" s="86"/>
      <c r="E166" s="86"/>
      <c r="F166" s="86"/>
      <c r="G166" s="86"/>
    </row>
    <row r="167" spans="1:7" x14ac:dyDescent="0.2">
      <c r="A167" s="86"/>
      <c r="B167" s="86"/>
      <c r="C167" s="86"/>
      <c r="D167" s="86"/>
      <c r="E167" s="86"/>
      <c r="F167" s="86"/>
      <c r="G167" s="86"/>
    </row>
    <row r="168" spans="1:7" x14ac:dyDescent="0.2">
      <c r="A168" s="86"/>
      <c r="B168" s="86"/>
      <c r="C168" s="86"/>
      <c r="D168" s="86"/>
      <c r="E168" s="86"/>
      <c r="F168" s="86"/>
      <c r="G168" s="86"/>
    </row>
    <row r="169" spans="1:7" x14ac:dyDescent="0.2">
      <c r="A169" s="86"/>
      <c r="B169" s="86"/>
      <c r="C169" s="86"/>
      <c r="D169" s="86"/>
      <c r="E169" s="86"/>
      <c r="F169" s="86"/>
      <c r="G169" s="86"/>
    </row>
    <row r="170" spans="1:7" x14ac:dyDescent="0.2">
      <c r="A170" s="86"/>
      <c r="B170" s="86"/>
      <c r="C170" s="86"/>
      <c r="D170" s="86"/>
      <c r="E170" s="86"/>
      <c r="F170" s="86"/>
      <c r="G170" s="86"/>
    </row>
    <row r="171" spans="1:7" x14ac:dyDescent="0.2">
      <c r="A171" s="86"/>
      <c r="B171" s="86"/>
      <c r="C171" s="86"/>
      <c r="D171" s="86"/>
      <c r="E171" s="86"/>
      <c r="F171" s="86"/>
      <c r="G171" s="86"/>
    </row>
    <row r="172" spans="1:7" x14ac:dyDescent="0.2">
      <c r="A172" s="86"/>
      <c r="B172" s="86"/>
      <c r="C172" s="86"/>
      <c r="D172" s="86"/>
      <c r="E172" s="86"/>
      <c r="F172" s="86"/>
      <c r="G172" s="86"/>
    </row>
    <row r="173" spans="1:7" x14ac:dyDescent="0.2">
      <c r="A173" s="86"/>
      <c r="B173" s="86"/>
      <c r="C173" s="86"/>
      <c r="D173" s="86"/>
      <c r="E173" s="86"/>
      <c r="F173" s="86"/>
      <c r="G173" s="86"/>
    </row>
    <row r="174" spans="1:7" x14ac:dyDescent="0.2">
      <c r="A174" s="86"/>
      <c r="B174" s="86"/>
      <c r="C174" s="86"/>
      <c r="D174" s="86"/>
      <c r="E174" s="86"/>
      <c r="F174" s="86"/>
      <c r="G174" s="86"/>
    </row>
    <row r="175" spans="1:7" x14ac:dyDescent="0.2">
      <c r="A175" s="86"/>
      <c r="B175" s="86"/>
      <c r="C175" s="86"/>
      <c r="D175" s="86"/>
      <c r="E175" s="86"/>
      <c r="F175" s="86"/>
      <c r="G175" s="86"/>
    </row>
    <row r="176" spans="1:7" x14ac:dyDescent="0.2">
      <c r="A176" s="86"/>
      <c r="B176" s="86"/>
      <c r="C176" s="86"/>
      <c r="D176" s="86"/>
      <c r="E176" s="86"/>
      <c r="F176" s="86"/>
      <c r="G176" s="86"/>
    </row>
    <row r="177" spans="1:7" x14ac:dyDescent="0.2">
      <c r="A177" s="86"/>
      <c r="B177" s="86"/>
      <c r="C177" s="86"/>
      <c r="D177" s="86"/>
      <c r="E177" s="86"/>
      <c r="F177" s="86"/>
      <c r="G177" s="86"/>
    </row>
    <row r="178" spans="1:7" x14ac:dyDescent="0.2">
      <c r="A178" s="86"/>
      <c r="B178" s="86"/>
      <c r="C178" s="86"/>
      <c r="D178" s="86"/>
      <c r="E178" s="86"/>
      <c r="F178" s="86"/>
      <c r="G178" s="86"/>
    </row>
    <row r="179" spans="1:7" x14ac:dyDescent="0.2">
      <c r="A179" s="86"/>
      <c r="B179" s="86"/>
      <c r="C179" s="86"/>
      <c r="D179" s="86"/>
      <c r="E179" s="86"/>
      <c r="F179" s="86"/>
      <c r="G179" s="86"/>
    </row>
    <row r="180" spans="1:7" x14ac:dyDescent="0.2">
      <c r="A180" s="86"/>
      <c r="B180" s="86"/>
      <c r="C180" s="86"/>
      <c r="D180" s="86"/>
      <c r="E180" s="86"/>
      <c r="F180" s="86"/>
      <c r="G180" s="86"/>
    </row>
    <row r="181" spans="1:7" x14ac:dyDescent="0.2">
      <c r="A181" s="86"/>
      <c r="B181" s="86"/>
      <c r="C181" s="86"/>
      <c r="D181" s="86"/>
      <c r="E181" s="86"/>
      <c r="F181" s="86"/>
      <c r="G181" s="86"/>
    </row>
    <row r="182" spans="1:7" x14ac:dyDescent="0.2">
      <c r="A182" s="86"/>
      <c r="B182" s="86"/>
      <c r="C182" s="86"/>
      <c r="D182" s="86"/>
      <c r="E182" s="86"/>
      <c r="F182" s="86"/>
      <c r="G182" s="86"/>
    </row>
    <row r="183" spans="1:7" x14ac:dyDescent="0.2">
      <c r="A183" s="86"/>
      <c r="B183" s="86"/>
      <c r="C183" s="86"/>
      <c r="D183" s="86"/>
      <c r="E183" s="86"/>
      <c r="F183" s="86"/>
      <c r="G183" s="86"/>
    </row>
    <row r="184" spans="1:7" x14ac:dyDescent="0.2">
      <c r="A184" s="86"/>
      <c r="B184" s="86"/>
      <c r="C184" s="86"/>
      <c r="D184" s="86"/>
      <c r="E184" s="86"/>
      <c r="F184" s="86"/>
      <c r="G184" s="86"/>
    </row>
    <row r="185" spans="1:7" x14ac:dyDescent="0.2">
      <c r="A185" s="86"/>
      <c r="B185" s="86"/>
      <c r="C185" s="86"/>
      <c r="D185" s="86"/>
      <c r="E185" s="86"/>
      <c r="F185" s="86"/>
      <c r="G185" s="86"/>
    </row>
    <row r="186" spans="1:7" x14ac:dyDescent="0.2">
      <c r="A186" s="86"/>
      <c r="B186" s="86"/>
      <c r="C186" s="86"/>
      <c r="D186" s="86"/>
      <c r="E186" s="86"/>
      <c r="F186" s="86"/>
      <c r="G186" s="86"/>
    </row>
    <row r="187" spans="1:7" x14ac:dyDescent="0.2">
      <c r="A187" s="86"/>
      <c r="B187" s="86"/>
      <c r="C187" s="86"/>
      <c r="D187" s="86"/>
      <c r="E187" s="86"/>
      <c r="F187" s="86"/>
      <c r="G187" s="86"/>
    </row>
    <row r="188" spans="1:7" x14ac:dyDescent="0.2">
      <c r="A188" s="86"/>
      <c r="B188" s="86"/>
      <c r="C188" s="86"/>
      <c r="D188" s="86"/>
      <c r="E188" s="86"/>
      <c r="F188" s="86"/>
      <c r="G188" s="86"/>
    </row>
    <row r="189" spans="1:7" x14ac:dyDescent="0.2">
      <c r="A189" s="86"/>
      <c r="B189" s="86"/>
      <c r="C189" s="86"/>
      <c r="D189" s="86"/>
      <c r="E189" s="86"/>
      <c r="F189" s="86"/>
      <c r="G189" s="86"/>
    </row>
    <row r="190" spans="1:7" x14ac:dyDescent="0.2">
      <c r="A190" s="86"/>
      <c r="B190" s="86"/>
      <c r="C190" s="86"/>
      <c r="D190" s="86"/>
      <c r="E190" s="86"/>
      <c r="F190" s="86"/>
      <c r="G190" s="86"/>
    </row>
    <row r="191" spans="1:7" x14ac:dyDescent="0.2">
      <c r="A191" s="86"/>
      <c r="B191" s="86"/>
      <c r="C191" s="86"/>
      <c r="D191" s="86"/>
      <c r="E191" s="86"/>
      <c r="F191" s="86"/>
      <c r="G191" s="86"/>
    </row>
    <row r="192" spans="1:7" x14ac:dyDescent="0.2">
      <c r="A192" s="86"/>
      <c r="B192" s="86"/>
      <c r="C192" s="86"/>
      <c r="D192" s="86"/>
      <c r="E192" s="86"/>
      <c r="F192" s="86"/>
      <c r="G192" s="86"/>
    </row>
    <row r="193" spans="1:7" x14ac:dyDescent="0.2">
      <c r="A193" s="86"/>
      <c r="B193" s="86"/>
      <c r="C193" s="86"/>
      <c r="D193" s="86"/>
      <c r="E193" s="86"/>
      <c r="F193" s="86"/>
      <c r="G193" s="86"/>
    </row>
    <row r="194" spans="1:7" x14ac:dyDescent="0.2">
      <c r="A194" s="86"/>
      <c r="B194" s="86"/>
      <c r="C194" s="86"/>
      <c r="D194" s="86"/>
      <c r="E194" s="86"/>
      <c r="F194" s="86"/>
      <c r="G194" s="86"/>
    </row>
    <row r="195" spans="1:7" x14ac:dyDescent="0.2">
      <c r="A195" s="86"/>
      <c r="B195" s="86"/>
      <c r="C195" s="86"/>
      <c r="D195" s="86"/>
      <c r="E195" s="86"/>
      <c r="F195" s="86"/>
      <c r="G195" s="86"/>
    </row>
    <row r="196" spans="1:7" x14ac:dyDescent="0.2">
      <c r="A196" s="86"/>
      <c r="B196" s="86"/>
      <c r="C196" s="86"/>
      <c r="D196" s="86"/>
      <c r="E196" s="86"/>
      <c r="F196" s="86"/>
      <c r="G196" s="86"/>
    </row>
    <row r="197" spans="1:7" x14ac:dyDescent="0.2">
      <c r="A197" s="86"/>
      <c r="B197" s="86"/>
      <c r="C197" s="86"/>
      <c r="D197" s="86"/>
      <c r="E197" s="86"/>
      <c r="F197" s="86"/>
      <c r="G197" s="86"/>
    </row>
    <row r="198" spans="1:7" x14ac:dyDescent="0.2">
      <c r="A198" s="86"/>
      <c r="B198" s="86"/>
      <c r="C198" s="86"/>
      <c r="D198" s="86"/>
      <c r="E198" s="86"/>
      <c r="F198" s="86"/>
      <c r="G198" s="86"/>
    </row>
    <row r="199" spans="1:7" x14ac:dyDescent="0.2">
      <c r="A199" s="86"/>
      <c r="B199" s="86"/>
      <c r="C199" s="86"/>
      <c r="D199" s="86"/>
      <c r="E199" s="86"/>
      <c r="F199" s="86"/>
      <c r="G199" s="86"/>
    </row>
    <row r="200" spans="1:7" x14ac:dyDescent="0.2">
      <c r="A200" s="86"/>
      <c r="B200" s="86"/>
      <c r="C200" s="86"/>
      <c r="D200" s="86"/>
      <c r="E200" s="86"/>
      <c r="F200" s="86"/>
      <c r="G200" s="86"/>
    </row>
    <row r="201" spans="1:7" x14ac:dyDescent="0.2">
      <c r="A201" s="86"/>
      <c r="B201" s="86"/>
      <c r="C201" s="86"/>
      <c r="D201" s="86"/>
      <c r="E201" s="86"/>
      <c r="F201" s="86"/>
      <c r="G201" s="86"/>
    </row>
    <row r="202" spans="1:7" x14ac:dyDescent="0.2">
      <c r="A202" s="86"/>
      <c r="B202" s="86"/>
      <c r="C202" s="86"/>
      <c r="D202" s="86"/>
      <c r="E202" s="86"/>
      <c r="F202" s="86"/>
      <c r="G202" s="86"/>
    </row>
    <row r="203" spans="1:7" x14ac:dyDescent="0.2">
      <c r="A203" s="86"/>
      <c r="B203" s="86"/>
      <c r="C203" s="86"/>
      <c r="D203" s="86"/>
      <c r="E203" s="86"/>
      <c r="F203" s="86"/>
      <c r="G203" s="86"/>
    </row>
    <row r="204" spans="1:7" x14ac:dyDescent="0.2">
      <c r="A204" s="86"/>
      <c r="B204" s="86"/>
      <c r="C204" s="86"/>
      <c r="D204" s="86"/>
      <c r="E204" s="86"/>
      <c r="F204" s="86"/>
      <c r="G204" s="86"/>
    </row>
    <row r="205" spans="1:7" x14ac:dyDescent="0.2">
      <c r="A205" s="86"/>
      <c r="B205" s="86"/>
      <c r="C205" s="86"/>
      <c r="D205" s="86"/>
      <c r="E205" s="86"/>
      <c r="F205" s="86"/>
      <c r="G205" s="86"/>
    </row>
    <row r="206" spans="1:7" x14ac:dyDescent="0.2">
      <c r="A206" s="86"/>
      <c r="B206" s="86"/>
      <c r="C206" s="86"/>
      <c r="D206" s="86"/>
      <c r="E206" s="86"/>
      <c r="F206" s="86"/>
      <c r="G206" s="86"/>
    </row>
    <row r="207" spans="1:7" x14ac:dyDescent="0.2">
      <c r="A207" s="86"/>
      <c r="B207" s="86"/>
      <c r="C207" s="86"/>
      <c r="D207" s="86"/>
      <c r="E207" s="86"/>
      <c r="F207" s="86"/>
      <c r="G207" s="86"/>
    </row>
    <row r="208" spans="1:7" x14ac:dyDescent="0.2">
      <c r="A208" s="86"/>
      <c r="B208" s="86"/>
      <c r="C208" s="86"/>
      <c r="D208" s="86"/>
      <c r="E208" s="86"/>
      <c r="F208" s="86"/>
      <c r="G208" s="86"/>
    </row>
    <row r="209" spans="1:7" x14ac:dyDescent="0.2">
      <c r="A209" s="86"/>
      <c r="B209" s="86"/>
      <c r="C209" s="86"/>
      <c r="D209" s="86"/>
      <c r="E209" s="86"/>
      <c r="F209" s="86"/>
      <c r="G209" s="86"/>
    </row>
    <row r="210" spans="1:7" x14ac:dyDescent="0.2">
      <c r="A210" s="86"/>
      <c r="B210" s="86"/>
      <c r="C210" s="86"/>
      <c r="D210" s="86"/>
      <c r="E210" s="86"/>
      <c r="F210" s="86"/>
      <c r="G210" s="86"/>
    </row>
    <row r="211" spans="1:7" x14ac:dyDescent="0.2">
      <c r="A211" s="86"/>
      <c r="B211" s="86"/>
      <c r="C211" s="86"/>
      <c r="D211" s="86"/>
      <c r="E211" s="86"/>
      <c r="F211" s="86"/>
      <c r="G211" s="86"/>
    </row>
    <row r="212" spans="1:7" x14ac:dyDescent="0.2">
      <c r="A212" s="86"/>
      <c r="B212" s="86"/>
      <c r="C212" s="86"/>
      <c r="D212" s="86"/>
      <c r="E212" s="86"/>
      <c r="F212" s="86"/>
      <c r="G212" s="86"/>
    </row>
    <row r="213" spans="1:7" x14ac:dyDescent="0.2">
      <c r="A213" s="86"/>
      <c r="B213" s="86"/>
      <c r="C213" s="86"/>
      <c r="D213" s="86"/>
      <c r="E213" s="86"/>
      <c r="F213" s="86"/>
      <c r="G213" s="86"/>
    </row>
    <row r="214" spans="1:7" x14ac:dyDescent="0.2">
      <c r="A214" s="86"/>
      <c r="B214" s="86"/>
      <c r="C214" s="86"/>
      <c r="D214" s="86"/>
      <c r="E214" s="86"/>
      <c r="F214" s="86"/>
      <c r="G214" s="86"/>
    </row>
    <row r="215" spans="1:7" x14ac:dyDescent="0.2">
      <c r="A215" s="86"/>
      <c r="B215" s="86"/>
      <c r="C215" s="86"/>
      <c r="D215" s="86"/>
      <c r="E215" s="86"/>
      <c r="F215" s="86"/>
      <c r="G215" s="86"/>
    </row>
    <row r="216" spans="1:7" x14ac:dyDescent="0.2">
      <c r="A216" s="86"/>
      <c r="B216" s="86"/>
      <c r="C216" s="86"/>
      <c r="D216" s="86"/>
      <c r="E216" s="86"/>
      <c r="F216" s="86"/>
      <c r="G216" s="86"/>
    </row>
    <row r="217" spans="1:7" x14ac:dyDescent="0.2">
      <c r="A217" s="86"/>
      <c r="B217" s="86"/>
      <c r="C217" s="86"/>
      <c r="D217" s="86"/>
      <c r="E217" s="86"/>
      <c r="F217" s="86"/>
      <c r="G217" s="86"/>
    </row>
    <row r="218" spans="1:7" x14ac:dyDescent="0.2">
      <c r="A218" s="86"/>
      <c r="B218" s="86"/>
      <c r="C218" s="86"/>
      <c r="D218" s="86"/>
      <c r="E218" s="86"/>
      <c r="F218" s="86"/>
      <c r="G218" s="86"/>
    </row>
    <row r="219" spans="1:7" x14ac:dyDescent="0.2">
      <c r="A219" s="86"/>
      <c r="B219" s="86"/>
      <c r="C219" s="86"/>
      <c r="D219" s="86"/>
      <c r="E219" s="86"/>
      <c r="F219" s="86"/>
      <c r="G219" s="86"/>
    </row>
    <row r="220" spans="1:7" x14ac:dyDescent="0.2">
      <c r="A220" s="86"/>
      <c r="B220" s="86"/>
      <c r="C220" s="86"/>
      <c r="D220" s="86"/>
      <c r="E220" s="86"/>
      <c r="F220" s="86"/>
      <c r="G220" s="86"/>
    </row>
    <row r="221" spans="1:7" x14ac:dyDescent="0.2">
      <c r="A221" s="86"/>
      <c r="B221" s="86"/>
      <c r="C221" s="86"/>
      <c r="D221" s="86"/>
      <c r="E221" s="86"/>
      <c r="F221" s="86"/>
      <c r="G221" s="86"/>
    </row>
    <row r="222" spans="1:7" x14ac:dyDescent="0.2">
      <c r="A222" s="86"/>
      <c r="B222" s="86"/>
      <c r="C222" s="86"/>
      <c r="D222" s="86"/>
      <c r="E222" s="86"/>
      <c r="F222" s="86"/>
      <c r="G222" s="86"/>
    </row>
    <row r="223" spans="1:7" x14ac:dyDescent="0.2">
      <c r="A223" s="86"/>
      <c r="B223" s="86"/>
      <c r="C223" s="86"/>
      <c r="D223" s="86"/>
      <c r="E223" s="86"/>
      <c r="F223" s="86"/>
      <c r="G223" s="86"/>
    </row>
    <row r="224" spans="1:7" x14ac:dyDescent="0.2">
      <c r="A224" s="86"/>
      <c r="B224" s="86"/>
      <c r="C224" s="86"/>
      <c r="D224" s="86"/>
      <c r="E224" s="86"/>
      <c r="F224" s="86"/>
      <c r="G224" s="86"/>
    </row>
    <row r="225" spans="1:7" x14ac:dyDescent="0.2">
      <c r="A225" s="86"/>
      <c r="B225" s="86"/>
      <c r="C225" s="86"/>
      <c r="D225" s="86"/>
      <c r="E225" s="86"/>
      <c r="F225" s="86"/>
      <c r="G225" s="86"/>
    </row>
    <row r="226" spans="1:7" x14ac:dyDescent="0.2">
      <c r="A226" s="86"/>
      <c r="B226" s="86"/>
      <c r="C226" s="86"/>
      <c r="D226" s="86"/>
      <c r="E226" s="86"/>
      <c r="F226" s="86"/>
      <c r="G226" s="86"/>
    </row>
    <row r="227" spans="1:7" x14ac:dyDescent="0.2">
      <c r="A227" s="86"/>
      <c r="B227" s="86"/>
      <c r="C227" s="86"/>
      <c r="D227" s="86"/>
      <c r="E227" s="86"/>
      <c r="F227" s="86"/>
      <c r="G227" s="86"/>
    </row>
    <row r="228" spans="1:7" x14ac:dyDescent="0.2">
      <c r="A228" s="86"/>
      <c r="B228" s="86"/>
      <c r="C228" s="86"/>
      <c r="D228" s="86"/>
      <c r="E228" s="86"/>
      <c r="F228" s="86"/>
      <c r="G228" s="86"/>
    </row>
    <row r="229" spans="1:7" x14ac:dyDescent="0.2">
      <c r="A229" s="86"/>
      <c r="B229" s="86"/>
      <c r="C229" s="86"/>
      <c r="D229" s="86"/>
      <c r="E229" s="86"/>
      <c r="F229" s="86"/>
      <c r="G229" s="86"/>
    </row>
    <row r="230" spans="1:7" x14ac:dyDescent="0.2">
      <c r="A230" s="86"/>
      <c r="B230" s="86"/>
      <c r="C230" s="86"/>
      <c r="D230" s="86"/>
      <c r="E230" s="86"/>
      <c r="F230" s="86"/>
      <c r="G230" s="86"/>
    </row>
    <row r="231" spans="1:7" x14ac:dyDescent="0.2">
      <c r="A231" s="86"/>
      <c r="B231" s="86"/>
      <c r="C231" s="86"/>
      <c r="D231" s="86"/>
      <c r="E231" s="86"/>
      <c r="F231" s="86"/>
      <c r="G231" s="86"/>
    </row>
    <row r="232" spans="1:7" x14ac:dyDescent="0.2">
      <c r="A232" s="86"/>
      <c r="B232" s="86"/>
      <c r="C232" s="86"/>
      <c r="D232" s="86"/>
      <c r="E232" s="86"/>
      <c r="F232" s="86"/>
      <c r="G232" s="86"/>
    </row>
    <row r="233" spans="1:7" x14ac:dyDescent="0.2">
      <c r="A233" s="86"/>
      <c r="B233" s="86"/>
      <c r="C233" s="86"/>
      <c r="D233" s="86"/>
      <c r="E233" s="86"/>
      <c r="F233" s="86"/>
      <c r="G233" s="86"/>
    </row>
    <row r="234" spans="1:7" x14ac:dyDescent="0.2">
      <c r="A234" s="86"/>
      <c r="B234" s="86"/>
      <c r="C234" s="86"/>
      <c r="D234" s="86"/>
      <c r="E234" s="86"/>
      <c r="F234" s="86"/>
      <c r="G234" s="86"/>
    </row>
    <row r="235" spans="1:7" x14ac:dyDescent="0.2">
      <c r="A235" s="86"/>
      <c r="B235" s="86"/>
      <c r="C235" s="86"/>
      <c r="D235" s="86"/>
      <c r="E235" s="86"/>
      <c r="F235" s="86"/>
      <c r="G235" s="86"/>
    </row>
    <row r="236" spans="1:7" x14ac:dyDescent="0.2">
      <c r="A236" s="86"/>
      <c r="B236" s="86"/>
      <c r="C236" s="86"/>
      <c r="D236" s="86"/>
      <c r="E236" s="86"/>
      <c r="F236" s="86"/>
      <c r="G236" s="86"/>
    </row>
    <row r="237" spans="1:7" x14ac:dyDescent="0.2">
      <c r="A237" s="86"/>
      <c r="B237" s="86"/>
      <c r="C237" s="86"/>
      <c r="D237" s="86"/>
      <c r="E237" s="86"/>
      <c r="F237" s="86"/>
      <c r="G237" s="86"/>
    </row>
    <row r="238" spans="1:7" x14ac:dyDescent="0.2">
      <c r="A238" s="86"/>
      <c r="B238" s="86"/>
      <c r="C238" s="86"/>
      <c r="D238" s="86"/>
      <c r="E238" s="86"/>
      <c r="F238" s="86"/>
      <c r="G238" s="86"/>
    </row>
    <row r="239" spans="1:7" x14ac:dyDescent="0.2">
      <c r="A239" s="86"/>
      <c r="B239" s="86"/>
      <c r="C239" s="86"/>
      <c r="D239" s="86"/>
      <c r="E239" s="86"/>
      <c r="F239" s="86"/>
      <c r="G239" s="86"/>
    </row>
    <row r="240" spans="1:7" x14ac:dyDescent="0.2">
      <c r="A240" s="86"/>
      <c r="B240" s="86"/>
      <c r="C240" s="86"/>
      <c r="D240" s="86"/>
      <c r="E240" s="86"/>
      <c r="F240" s="86"/>
      <c r="G240" s="86"/>
    </row>
    <row r="241" spans="1:7" x14ac:dyDescent="0.2">
      <c r="A241" s="86"/>
      <c r="B241" s="86"/>
      <c r="C241" s="86"/>
      <c r="D241" s="86"/>
      <c r="E241" s="86"/>
      <c r="F241" s="86"/>
      <c r="G241" s="86"/>
    </row>
    <row r="242" spans="1:7" x14ac:dyDescent="0.2">
      <c r="A242" s="86"/>
      <c r="B242" s="86"/>
      <c r="C242" s="86"/>
      <c r="D242" s="86"/>
      <c r="E242" s="86"/>
      <c r="F242" s="86"/>
      <c r="G242" s="86"/>
    </row>
    <row r="243" spans="1:7" x14ac:dyDescent="0.2">
      <c r="A243" s="86"/>
      <c r="B243" s="86"/>
      <c r="C243" s="86"/>
      <c r="D243" s="86"/>
      <c r="E243" s="86"/>
      <c r="F243" s="86"/>
      <c r="G243" s="86"/>
    </row>
    <row r="244" spans="1:7" x14ac:dyDescent="0.2">
      <c r="A244" s="86"/>
      <c r="B244" s="86"/>
      <c r="C244" s="86"/>
      <c r="D244" s="86"/>
      <c r="E244" s="86"/>
      <c r="F244" s="86"/>
      <c r="G244" s="86"/>
    </row>
    <row r="245" spans="1:7" x14ac:dyDescent="0.2">
      <c r="A245" s="86"/>
      <c r="B245" s="86"/>
      <c r="C245" s="86"/>
      <c r="D245" s="86"/>
      <c r="E245" s="86"/>
      <c r="F245" s="86"/>
      <c r="G245" s="86"/>
    </row>
    <row r="246" spans="1:7" x14ac:dyDescent="0.2">
      <c r="A246" s="86"/>
      <c r="B246" s="86"/>
      <c r="C246" s="86"/>
      <c r="D246" s="86"/>
      <c r="E246" s="86"/>
      <c r="F246" s="86"/>
      <c r="G246" s="86"/>
    </row>
    <row r="247" spans="1:7" x14ac:dyDescent="0.2">
      <c r="A247" s="86"/>
      <c r="B247" s="86"/>
      <c r="C247" s="86"/>
      <c r="D247" s="86"/>
      <c r="E247" s="86"/>
      <c r="F247" s="86"/>
      <c r="G247" s="86"/>
    </row>
    <row r="248" spans="1:7" x14ac:dyDescent="0.2">
      <c r="A248" s="86"/>
      <c r="B248" s="86"/>
      <c r="C248" s="86"/>
      <c r="D248" s="86"/>
      <c r="E248" s="86"/>
      <c r="F248" s="86"/>
      <c r="G248" s="86"/>
    </row>
    <row r="249" spans="1:7" x14ac:dyDescent="0.2">
      <c r="A249" s="86"/>
      <c r="B249" s="86"/>
      <c r="C249" s="86"/>
      <c r="D249" s="86"/>
      <c r="E249" s="86"/>
      <c r="F249" s="86"/>
      <c r="G249" s="86"/>
    </row>
    <row r="250" spans="1:7" x14ac:dyDescent="0.2">
      <c r="A250" s="86"/>
      <c r="B250" s="86"/>
      <c r="C250" s="86"/>
      <c r="D250" s="86"/>
      <c r="E250" s="86"/>
      <c r="F250" s="86"/>
      <c r="G250" s="86"/>
    </row>
    <row r="251" spans="1:7" x14ac:dyDescent="0.2">
      <c r="A251" s="86"/>
      <c r="B251" s="86"/>
      <c r="C251" s="86"/>
      <c r="D251" s="86"/>
      <c r="E251" s="86"/>
      <c r="F251" s="86"/>
      <c r="G251" s="86"/>
    </row>
    <row r="252" spans="1:7" x14ac:dyDescent="0.2">
      <c r="A252" s="86"/>
      <c r="B252" s="86"/>
      <c r="C252" s="86"/>
      <c r="D252" s="86"/>
      <c r="E252" s="86"/>
      <c r="F252" s="86"/>
      <c r="G252" s="86"/>
    </row>
    <row r="253" spans="1:7" x14ac:dyDescent="0.2">
      <c r="A253" s="86"/>
      <c r="B253" s="86"/>
      <c r="C253" s="86"/>
      <c r="D253" s="86"/>
      <c r="E253" s="86"/>
      <c r="F253" s="86"/>
      <c r="G253" s="86"/>
    </row>
    <row r="254" spans="1:7" x14ac:dyDescent="0.2">
      <c r="A254" s="86"/>
      <c r="B254" s="86"/>
      <c r="C254" s="86"/>
      <c r="D254" s="86"/>
      <c r="E254" s="86"/>
      <c r="F254" s="86"/>
      <c r="G254" s="86"/>
    </row>
    <row r="255" spans="1:7" x14ac:dyDescent="0.2">
      <c r="A255" s="86"/>
      <c r="B255" s="86"/>
      <c r="C255" s="86"/>
      <c r="D255" s="86"/>
      <c r="E255" s="86"/>
      <c r="F255" s="86"/>
      <c r="G255" s="86"/>
    </row>
    <row r="256" spans="1:7" x14ac:dyDescent="0.2">
      <c r="A256" s="86"/>
      <c r="B256" s="86"/>
      <c r="C256" s="86"/>
      <c r="D256" s="86"/>
      <c r="E256" s="86"/>
      <c r="F256" s="86"/>
      <c r="G256" s="86"/>
    </row>
    <row r="257" spans="1:7" x14ac:dyDescent="0.2">
      <c r="A257" s="86"/>
      <c r="B257" s="86"/>
      <c r="C257" s="86"/>
      <c r="D257" s="86"/>
      <c r="E257" s="86"/>
      <c r="F257" s="86"/>
      <c r="G257" s="86"/>
    </row>
    <row r="258" spans="1:7" x14ac:dyDescent="0.2">
      <c r="A258" s="86"/>
      <c r="B258" s="86"/>
      <c r="C258" s="86"/>
      <c r="D258" s="86"/>
      <c r="E258" s="86"/>
      <c r="F258" s="86"/>
      <c r="G258" s="86"/>
    </row>
    <row r="259" spans="1:7" x14ac:dyDescent="0.2">
      <c r="A259" s="86"/>
      <c r="B259" s="86"/>
      <c r="C259" s="86"/>
      <c r="D259" s="86"/>
      <c r="E259" s="86"/>
      <c r="F259" s="86"/>
      <c r="G259" s="86"/>
    </row>
    <row r="260" spans="1:7" x14ac:dyDescent="0.2">
      <c r="A260" s="86"/>
      <c r="B260" s="86"/>
      <c r="C260" s="86"/>
      <c r="D260" s="86"/>
      <c r="E260" s="86"/>
      <c r="F260" s="86"/>
      <c r="G260" s="86"/>
    </row>
  </sheetData>
  <sheetProtection algorithmName="SHA-512" hashValue="bO6lbk9L9uAYiva/SCLbXwDJKXZn9duf37hXK9tWCDTk2apdSKLgZiX8stS79VdsPmZlfCGxSzmhrTwpcRM2vg==" saltValue="HZ1Mhefci12ZLYlYbYZulw==" spinCount="100000" sheet="1" objects="1" scenarios="1"/>
  <mergeCells count="3">
    <mergeCell ref="B2:F2"/>
    <mergeCell ref="B3:E3"/>
    <mergeCell ref="H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1</vt:i4>
      </vt:variant>
    </vt:vector>
  </HeadingPairs>
  <TitlesOfParts>
    <vt:vector size="38" baseType="lpstr">
      <vt:lpstr>AUTOCERTIFICAZIONI</vt:lpstr>
      <vt:lpstr>MEZZI</vt:lpstr>
      <vt:lpstr>PARAMETRI</vt:lpstr>
      <vt:lpstr>RENDICONTAZIONE</vt:lpstr>
      <vt:lpstr>1,1_Leas_Mezzi</vt:lpstr>
      <vt:lpstr>1,2_Ass_Mezzi</vt:lpstr>
      <vt:lpstr>1,3_Manu_Ord</vt:lpstr>
      <vt:lpstr>1,4_Manu_Stra</vt:lpstr>
      <vt:lpstr>1,5_Carbur</vt:lpstr>
      <vt:lpstr>1,6_Pedaggi</vt:lpstr>
      <vt:lpstr>1,7_Pratiche</vt:lpstr>
      <vt:lpstr>1,8_Radio</vt:lpstr>
      <vt:lpstr>1,9_Ammort_Attrez</vt:lpstr>
      <vt:lpstr>1,10_Ammort_Mezzi</vt:lpstr>
      <vt:lpstr>1,11_Ammort_Altri</vt:lpstr>
      <vt:lpstr>1,12_Hardware_Software</vt:lpstr>
      <vt:lpstr>2,1__Manut_Attr</vt:lpstr>
      <vt:lpstr>2,2_Leasing_Attr</vt:lpstr>
      <vt:lpstr>2,3_Mat_Consumo</vt:lpstr>
      <vt:lpstr>2,4_Ossigeno</vt:lpstr>
      <vt:lpstr>2,5_Pulizia</vt:lpstr>
      <vt:lpstr>3,1_Locazione</vt:lpstr>
      <vt:lpstr>3,2_Manut_Ord</vt:lpstr>
      <vt:lpstr>3,3_Utenze</vt:lpstr>
      <vt:lpstr>3,4_Cancelleria</vt:lpstr>
      <vt:lpstr>3,5_Privacy</vt:lpstr>
      <vt:lpstr>3,6_ServiziTerzi</vt:lpstr>
      <vt:lpstr>3,7_Tasse</vt:lpstr>
      <vt:lpstr>3,8_Amm_Hardware</vt:lpstr>
      <vt:lpstr>3,9_Amm_Software</vt:lpstr>
      <vt:lpstr>4,1_Pers_Dip_Ope</vt:lpstr>
      <vt:lpstr>4,2_Per_Amm</vt:lpstr>
      <vt:lpstr>4,3_Divise</vt:lpstr>
      <vt:lpstr>4,4_Assicur</vt:lpstr>
      <vt:lpstr>4,5_Accertamenti</vt:lpstr>
      <vt:lpstr>4,6_Formazione</vt:lpstr>
      <vt:lpstr>4,7_Lavoro_Autonomo</vt:lpstr>
      <vt:lpstr>RENDICONTAZIONE!Area_stampa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Biondi</cp:lastModifiedBy>
  <cp:lastPrinted>2021-03-01T12:52:49Z</cp:lastPrinted>
  <dcterms:created xsi:type="dcterms:W3CDTF">2013-05-04T06:40:48Z</dcterms:created>
  <dcterms:modified xsi:type="dcterms:W3CDTF">2023-02-28T09:21:25Z</dcterms:modified>
</cp:coreProperties>
</file>